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r011-str\D_G_OAI\TRANSPARENCIA\Pendientes\FINANCIERO\"/>
    </mc:Choice>
  </mc:AlternateContent>
  <bookViews>
    <workbookView xWindow="0" yWindow="0" windowWidth="20490" windowHeight="7755"/>
  </bookViews>
  <sheets>
    <sheet name="MT TEMPORALES SEPTIEMBRE 2022" sheetId="2" r:id="rId1"/>
  </sheets>
  <definedNames>
    <definedName name="_xlnm._FilterDatabase" localSheetId="0" hidden="1">'MT TEMPORALES SEPTIEMBRE 2022'!$B$4:$U$230</definedName>
    <definedName name="_xlnm.Print_Area" localSheetId="0">'MT TEMPORALES SEPTIEMBRE 2022'!$A$1:$U$264</definedName>
    <definedName name="_xlnm.Print_Titles" localSheetId="0">'MT TEMPORALES SEPTIEMBRE 2022'!$1:$6</definedName>
  </definedNames>
  <calcPr calcId="162913"/>
</workbook>
</file>

<file path=xl/calcChain.xml><?xml version="1.0" encoding="utf-8"?>
<calcChain xmlns="http://schemas.openxmlformats.org/spreadsheetml/2006/main">
  <c r="L73" i="2" l="1"/>
  <c r="M73" i="2"/>
  <c r="N73" i="2"/>
  <c r="O73" i="2"/>
  <c r="P73" i="2"/>
  <c r="R8" i="2"/>
  <c r="T8" i="2" s="1"/>
  <c r="Q8" i="2"/>
  <c r="P8" i="2"/>
  <c r="N8" i="2"/>
  <c r="M8" i="2"/>
  <c r="S73" i="2" l="1"/>
  <c r="Q73" i="2"/>
  <c r="R73" i="2"/>
  <c r="T73" i="2" s="1"/>
  <c r="S8" i="2"/>
  <c r="L48" i="2"/>
  <c r="M48" i="2"/>
  <c r="N48" i="2"/>
  <c r="O48" i="2"/>
  <c r="P48" i="2"/>
  <c r="L21" i="2"/>
  <c r="M21" i="2"/>
  <c r="N21" i="2"/>
  <c r="O21" i="2"/>
  <c r="P21" i="2"/>
  <c r="L51" i="2"/>
  <c r="M51" i="2"/>
  <c r="N51" i="2"/>
  <c r="O51" i="2"/>
  <c r="P51" i="2"/>
  <c r="L104" i="2"/>
  <c r="M104" i="2"/>
  <c r="N104" i="2"/>
  <c r="O104" i="2"/>
  <c r="P104" i="2"/>
  <c r="L119" i="2"/>
  <c r="M119" i="2"/>
  <c r="N119" i="2"/>
  <c r="O119" i="2"/>
  <c r="P119" i="2"/>
  <c r="L70" i="2"/>
  <c r="M70" i="2"/>
  <c r="N70" i="2"/>
  <c r="O70" i="2"/>
  <c r="P70" i="2"/>
  <c r="L67" i="2"/>
  <c r="R67" i="2" s="1"/>
  <c r="T67" i="2" s="1"/>
  <c r="M67" i="2"/>
  <c r="N67" i="2"/>
  <c r="P67" i="2"/>
  <c r="L64" i="2"/>
  <c r="R64" i="2" s="1"/>
  <c r="T64" i="2" s="1"/>
  <c r="P64" i="2"/>
  <c r="N64" i="2"/>
  <c r="M64" i="2"/>
  <c r="Q104" i="2" l="1"/>
  <c r="Q119" i="2"/>
  <c r="Q70" i="2"/>
  <c r="S70" i="2"/>
  <c r="S119" i="2"/>
  <c r="R48" i="2"/>
  <c r="T48" i="2" s="1"/>
  <c r="S51" i="2"/>
  <c r="Q51" i="2"/>
  <c r="Q21" i="2"/>
  <c r="R119" i="2"/>
  <c r="T119" i="2" s="1"/>
  <c r="S104" i="2"/>
  <c r="S21" i="2"/>
  <c r="R51" i="2"/>
  <c r="T51" i="2" s="1"/>
  <c r="S48" i="2"/>
  <c r="Q48" i="2"/>
  <c r="R21" i="2"/>
  <c r="T21" i="2" s="1"/>
  <c r="R104" i="2"/>
  <c r="T104" i="2" s="1"/>
  <c r="S67" i="2"/>
  <c r="R70" i="2"/>
  <c r="T70" i="2" s="1"/>
  <c r="S64" i="2"/>
  <c r="Q67" i="2"/>
  <c r="Q64" i="2"/>
  <c r="K245" i="2" l="1"/>
  <c r="J245" i="2"/>
  <c r="I245" i="2"/>
  <c r="L78" i="2" l="1"/>
  <c r="M78" i="2"/>
  <c r="N78" i="2"/>
  <c r="O78" i="2"/>
  <c r="P78" i="2"/>
  <c r="L97" i="2"/>
  <c r="M97" i="2"/>
  <c r="N97" i="2"/>
  <c r="O97" i="2"/>
  <c r="P97" i="2"/>
  <c r="M82" i="2"/>
  <c r="N82" i="2"/>
  <c r="O82" i="2"/>
  <c r="Q82" i="2" s="1"/>
  <c r="P82" i="2"/>
  <c r="R82" i="2" l="1"/>
  <c r="T82" i="2" s="1"/>
  <c r="R97" i="2"/>
  <c r="T97" i="2" s="1"/>
  <c r="S97" i="2"/>
  <c r="S78" i="2"/>
  <c r="Q78" i="2"/>
  <c r="R78" i="2"/>
  <c r="T78" i="2" s="1"/>
  <c r="Q97" i="2"/>
  <c r="S82" i="2"/>
  <c r="L175" i="2"/>
  <c r="M175" i="2"/>
  <c r="N175" i="2"/>
  <c r="O175" i="2"/>
  <c r="P175" i="2"/>
  <c r="P7" i="2"/>
  <c r="R7" i="2"/>
  <c r="T7" i="2" s="1"/>
  <c r="N7" i="2"/>
  <c r="M7" i="2"/>
  <c r="L36" i="2"/>
  <c r="M36" i="2"/>
  <c r="N36" i="2"/>
  <c r="O36" i="2"/>
  <c r="P36" i="2"/>
  <c r="L37" i="2"/>
  <c r="M37" i="2"/>
  <c r="N37" i="2"/>
  <c r="O37" i="2"/>
  <c r="P37" i="2"/>
  <c r="L41" i="2"/>
  <c r="M41" i="2"/>
  <c r="N41" i="2"/>
  <c r="O41" i="2"/>
  <c r="P41" i="2"/>
  <c r="L31" i="2"/>
  <c r="M31" i="2"/>
  <c r="N31" i="2"/>
  <c r="O31" i="2"/>
  <c r="P31" i="2"/>
  <c r="L57" i="2"/>
  <c r="M57" i="2"/>
  <c r="N57" i="2"/>
  <c r="O57" i="2"/>
  <c r="P57" i="2"/>
  <c r="P141" i="2"/>
  <c r="O141" i="2"/>
  <c r="N141" i="2"/>
  <c r="M141" i="2"/>
  <c r="L141" i="2"/>
  <c r="L233" i="2"/>
  <c r="M233" i="2"/>
  <c r="N233" i="2"/>
  <c r="O233" i="2"/>
  <c r="P233" i="2"/>
  <c r="L151" i="2"/>
  <c r="M151" i="2"/>
  <c r="N151" i="2"/>
  <c r="O151" i="2"/>
  <c r="P151" i="2"/>
  <c r="S7" i="2" l="1"/>
  <c r="S175" i="2"/>
  <c r="Q175" i="2"/>
  <c r="R175" i="2"/>
  <c r="T175" i="2" s="1"/>
  <c r="Q7" i="2"/>
  <c r="Q36" i="2"/>
  <c r="Q37" i="2"/>
  <c r="Q41" i="2"/>
  <c r="R36" i="2"/>
  <c r="T36" i="2" s="1"/>
  <c r="S36" i="2"/>
  <c r="R37" i="2"/>
  <c r="T37" i="2" s="1"/>
  <c r="S37" i="2"/>
  <c r="S41" i="2"/>
  <c r="Q141" i="2"/>
  <c r="Q57" i="2"/>
  <c r="R41" i="2"/>
  <c r="T41" i="2" s="1"/>
  <c r="Q31" i="2"/>
  <c r="R31" i="2"/>
  <c r="T31" i="2" s="1"/>
  <c r="S31" i="2"/>
  <c r="S57" i="2"/>
  <c r="S233" i="2"/>
  <c r="S151" i="2"/>
  <c r="Q233" i="2"/>
  <c r="R57" i="2"/>
  <c r="T57" i="2" s="1"/>
  <c r="Q151" i="2"/>
  <c r="R141" i="2"/>
  <c r="T141" i="2" s="1"/>
  <c r="S141" i="2"/>
  <c r="R233" i="2"/>
  <c r="T233" i="2" s="1"/>
  <c r="R151" i="2"/>
  <c r="T151" i="2" s="1"/>
  <c r="L201" i="2" l="1"/>
  <c r="M201" i="2"/>
  <c r="N201" i="2"/>
  <c r="O201" i="2"/>
  <c r="P201" i="2"/>
  <c r="L26" i="2"/>
  <c r="M26" i="2"/>
  <c r="N26" i="2"/>
  <c r="O26" i="2"/>
  <c r="P26" i="2"/>
  <c r="L32" i="2"/>
  <c r="M32" i="2"/>
  <c r="N32" i="2"/>
  <c r="O32" i="2"/>
  <c r="P32" i="2"/>
  <c r="Q201" i="2" l="1"/>
  <c r="S201" i="2"/>
  <c r="Q26" i="2"/>
  <c r="S26" i="2"/>
  <c r="R201" i="2"/>
  <c r="T201" i="2" s="1"/>
  <c r="R26" i="2"/>
  <c r="T26" i="2" s="1"/>
  <c r="Q32" i="2"/>
  <c r="R32" i="2"/>
  <c r="T32" i="2" s="1"/>
  <c r="S32" i="2"/>
  <c r="L243" i="2"/>
  <c r="M243" i="2"/>
  <c r="N243" i="2"/>
  <c r="O243" i="2"/>
  <c r="P243" i="2"/>
  <c r="L154" i="2"/>
  <c r="M154" i="2"/>
  <c r="N154" i="2"/>
  <c r="O154" i="2"/>
  <c r="P154" i="2"/>
  <c r="R243" i="2" l="1"/>
  <c r="T243" i="2" s="1"/>
  <c r="S154" i="2"/>
  <c r="S243" i="2"/>
  <c r="Q154" i="2"/>
  <c r="Q243" i="2"/>
  <c r="R154" i="2"/>
  <c r="T154" i="2" s="1"/>
  <c r="M81" i="2"/>
  <c r="N81" i="2"/>
  <c r="O81" i="2"/>
  <c r="Q81" i="2" s="1"/>
  <c r="P81" i="2"/>
  <c r="L113" i="2"/>
  <c r="M113" i="2"/>
  <c r="N113" i="2"/>
  <c r="O113" i="2"/>
  <c r="P113" i="2"/>
  <c r="L112" i="2"/>
  <c r="M112" i="2"/>
  <c r="N112" i="2"/>
  <c r="O112" i="2"/>
  <c r="P112" i="2"/>
  <c r="S81" i="2" l="1"/>
  <c r="R81" i="2"/>
  <c r="T81" i="2" s="1"/>
  <c r="R113" i="2"/>
  <c r="T113" i="2" s="1"/>
  <c r="Q112" i="2"/>
  <c r="S113" i="2"/>
  <c r="S112" i="2"/>
  <c r="R112" i="2"/>
  <c r="T112" i="2" s="1"/>
  <c r="Q113" i="2"/>
  <c r="L140" i="2" l="1"/>
  <c r="M140" i="2"/>
  <c r="N140" i="2"/>
  <c r="O140" i="2"/>
  <c r="P140" i="2"/>
  <c r="R63" i="2"/>
  <c r="T63" i="2" s="1"/>
  <c r="M63" i="2"/>
  <c r="N63" i="2"/>
  <c r="P63" i="2"/>
  <c r="R140" i="2" l="1"/>
  <c r="T140" i="2" s="1"/>
  <c r="S140" i="2"/>
  <c r="S63" i="2"/>
  <c r="Q140" i="2"/>
  <c r="Q63" i="2"/>
  <c r="L242" i="2"/>
  <c r="M242" i="2"/>
  <c r="N242" i="2"/>
  <c r="O242" i="2"/>
  <c r="P242" i="2"/>
  <c r="L241" i="2"/>
  <c r="M241" i="2"/>
  <c r="N241" i="2"/>
  <c r="O241" i="2"/>
  <c r="P241" i="2"/>
  <c r="R242" i="2" l="1"/>
  <c r="T242" i="2" s="1"/>
  <c r="S242" i="2"/>
  <c r="Q242" i="2"/>
  <c r="Q241" i="2"/>
  <c r="S241" i="2"/>
  <c r="R241" i="2"/>
  <c r="T241" i="2" s="1"/>
  <c r="L187" i="2"/>
  <c r="M187" i="2"/>
  <c r="N187" i="2"/>
  <c r="O187" i="2"/>
  <c r="P187" i="2"/>
  <c r="L185" i="2"/>
  <c r="M185" i="2"/>
  <c r="N185" i="2"/>
  <c r="O185" i="2"/>
  <c r="P185" i="2"/>
  <c r="L167" i="2"/>
  <c r="M167" i="2"/>
  <c r="N167" i="2"/>
  <c r="O167" i="2"/>
  <c r="P167" i="2"/>
  <c r="L139" i="2"/>
  <c r="M139" i="2"/>
  <c r="N139" i="2"/>
  <c r="O139" i="2"/>
  <c r="P139" i="2"/>
  <c r="L138" i="2"/>
  <c r="M138" i="2"/>
  <c r="N138" i="2"/>
  <c r="O138" i="2"/>
  <c r="P138" i="2"/>
  <c r="L137" i="2"/>
  <c r="M137" i="2"/>
  <c r="N137" i="2"/>
  <c r="O137" i="2"/>
  <c r="P137" i="2"/>
  <c r="L133" i="2"/>
  <c r="M133" i="2"/>
  <c r="N133" i="2"/>
  <c r="O133" i="2"/>
  <c r="P133" i="2"/>
  <c r="L132" i="2"/>
  <c r="M132" i="2"/>
  <c r="N132" i="2"/>
  <c r="O132" i="2"/>
  <c r="P132" i="2"/>
  <c r="P129" i="2"/>
  <c r="O129" i="2"/>
  <c r="R129" i="2" s="1"/>
  <c r="T129" i="2" s="1"/>
  <c r="N129" i="2"/>
  <c r="M129" i="2"/>
  <c r="Q185" i="2" l="1"/>
  <c r="R167" i="2"/>
  <c r="T167" i="2" s="1"/>
  <c r="R187" i="2"/>
  <c r="T187" i="2" s="1"/>
  <c r="Q139" i="2"/>
  <c r="S187" i="2"/>
  <c r="Q187" i="2"/>
  <c r="S185" i="2"/>
  <c r="S138" i="2"/>
  <c r="S129" i="2"/>
  <c r="R185" i="2"/>
  <c r="T185" i="2" s="1"/>
  <c r="R133" i="2"/>
  <c r="T133" i="2" s="1"/>
  <c r="R138" i="2"/>
  <c r="T138" i="2" s="1"/>
  <c r="S167" i="2"/>
  <c r="Q129" i="2"/>
  <c r="Q167" i="2"/>
  <c r="R139" i="2"/>
  <c r="T139" i="2" s="1"/>
  <c r="Q137" i="2"/>
  <c r="R137" i="2"/>
  <c r="T137" i="2" s="1"/>
  <c r="S137" i="2"/>
  <c r="Q138" i="2"/>
  <c r="S139" i="2"/>
  <c r="S132" i="2"/>
  <c r="Q132" i="2"/>
  <c r="S133" i="2"/>
  <c r="Q133" i="2"/>
  <c r="R132" i="2"/>
  <c r="T132" i="2" s="1"/>
  <c r="L18" i="2"/>
  <c r="M18" i="2"/>
  <c r="N18" i="2"/>
  <c r="O18" i="2"/>
  <c r="P18" i="2"/>
  <c r="L17" i="2"/>
  <c r="M17" i="2"/>
  <c r="N17" i="2"/>
  <c r="O17" i="2"/>
  <c r="P17" i="2"/>
  <c r="L107" i="2"/>
  <c r="M107" i="2"/>
  <c r="N107" i="2"/>
  <c r="O107" i="2"/>
  <c r="P107" i="2"/>
  <c r="Q18" i="2" l="1"/>
  <c r="S18" i="2"/>
  <c r="S17" i="2"/>
  <c r="Q17" i="2"/>
  <c r="R18" i="2"/>
  <c r="T18" i="2" s="1"/>
  <c r="R17" i="2"/>
  <c r="T17" i="2" s="1"/>
  <c r="S107" i="2"/>
  <c r="R107" i="2"/>
  <c r="T107" i="2" s="1"/>
  <c r="Q107" i="2"/>
  <c r="P150" i="2" l="1"/>
  <c r="O150" i="2"/>
  <c r="N150" i="2"/>
  <c r="M150" i="2"/>
  <c r="L150" i="2"/>
  <c r="P54" i="2"/>
  <c r="O54" i="2"/>
  <c r="N54" i="2"/>
  <c r="M54" i="2"/>
  <c r="L54" i="2"/>
  <c r="P55" i="2"/>
  <c r="O55" i="2"/>
  <c r="N55" i="2"/>
  <c r="M55" i="2"/>
  <c r="L55" i="2"/>
  <c r="P158" i="2"/>
  <c r="O158" i="2"/>
  <c r="N158" i="2"/>
  <c r="M158" i="2"/>
  <c r="L158" i="2"/>
  <c r="P45" i="2"/>
  <c r="O45" i="2"/>
  <c r="N45" i="2"/>
  <c r="M45" i="2"/>
  <c r="L45" i="2"/>
  <c r="P12" i="2"/>
  <c r="O12" i="2"/>
  <c r="N12" i="2"/>
  <c r="M12" i="2"/>
  <c r="L12" i="2"/>
  <c r="P136" i="2"/>
  <c r="O136" i="2"/>
  <c r="N136" i="2"/>
  <c r="M136" i="2"/>
  <c r="L136" i="2"/>
  <c r="L60" i="2"/>
  <c r="M60" i="2"/>
  <c r="N60" i="2"/>
  <c r="O60" i="2"/>
  <c r="P60" i="2"/>
  <c r="P13" i="2"/>
  <c r="O13" i="2"/>
  <c r="Q13" i="2" s="1"/>
  <c r="N13" i="2"/>
  <c r="M13" i="2"/>
  <c r="M80" i="2"/>
  <c r="N80" i="2"/>
  <c r="O80" i="2"/>
  <c r="Q80" i="2" s="1"/>
  <c r="P80" i="2"/>
  <c r="Q55" i="2" l="1"/>
  <c r="Q150" i="2"/>
  <c r="R150" i="2"/>
  <c r="T150" i="2" s="1"/>
  <c r="Q12" i="2"/>
  <c r="R55" i="2"/>
  <c r="T55" i="2" s="1"/>
  <c r="R54" i="2"/>
  <c r="T54" i="2" s="1"/>
  <c r="S150" i="2"/>
  <c r="R158" i="2"/>
  <c r="T158" i="2" s="1"/>
  <c r="S55" i="2"/>
  <c r="S54" i="2"/>
  <c r="R80" i="2"/>
  <c r="T80" i="2" s="1"/>
  <c r="R12" i="2"/>
  <c r="T12" i="2" s="1"/>
  <c r="S158" i="2"/>
  <c r="Q54" i="2"/>
  <c r="Q45" i="2"/>
  <c r="Q158" i="2"/>
  <c r="Q136" i="2"/>
  <c r="S12" i="2"/>
  <c r="S45" i="2"/>
  <c r="R136" i="2"/>
  <c r="T136" i="2" s="1"/>
  <c r="S136" i="2"/>
  <c r="R45" i="2"/>
  <c r="T45" i="2" s="1"/>
  <c r="Q60" i="2"/>
  <c r="S13" i="2"/>
  <c r="R60" i="2"/>
  <c r="T60" i="2" s="1"/>
  <c r="S60" i="2"/>
  <c r="R13" i="2"/>
  <c r="T13" i="2" s="1"/>
  <c r="S80" i="2"/>
  <c r="L232" i="2"/>
  <c r="L234" i="2" l="1"/>
  <c r="L75" i="2" l="1"/>
  <c r="M75" i="2"/>
  <c r="N75" i="2"/>
  <c r="O75" i="2"/>
  <c r="P75" i="2"/>
  <c r="L76" i="2"/>
  <c r="M76" i="2"/>
  <c r="N76" i="2"/>
  <c r="O76" i="2"/>
  <c r="P76" i="2"/>
  <c r="R75" i="2" l="1"/>
  <c r="T75" i="2" s="1"/>
  <c r="S76" i="2"/>
  <c r="Q75" i="2"/>
  <c r="R76" i="2"/>
  <c r="T76" i="2" s="1"/>
  <c r="S75" i="2"/>
  <c r="Q76" i="2"/>
  <c r="L238" i="2"/>
  <c r="M238" i="2"/>
  <c r="N238" i="2"/>
  <c r="O238" i="2"/>
  <c r="P238" i="2"/>
  <c r="P118" i="2"/>
  <c r="O118" i="2"/>
  <c r="N118" i="2"/>
  <c r="M118" i="2"/>
  <c r="L118" i="2"/>
  <c r="R118" i="2" l="1"/>
  <c r="T118" i="2" s="1"/>
  <c r="S118" i="2"/>
  <c r="S238" i="2"/>
  <c r="Q238" i="2"/>
  <c r="R238" i="2"/>
  <c r="T238" i="2" s="1"/>
  <c r="Q118" i="2"/>
  <c r="L237" i="2"/>
  <c r="M237" i="2"/>
  <c r="N237" i="2"/>
  <c r="O237" i="2"/>
  <c r="P237" i="2"/>
  <c r="L34" i="2"/>
  <c r="M34" i="2"/>
  <c r="N34" i="2"/>
  <c r="O34" i="2"/>
  <c r="P34" i="2"/>
  <c r="L35" i="2"/>
  <c r="M35" i="2"/>
  <c r="N35" i="2"/>
  <c r="O35" i="2"/>
  <c r="P35" i="2"/>
  <c r="P153" i="2"/>
  <c r="O153" i="2"/>
  <c r="N153" i="2"/>
  <c r="M153" i="2"/>
  <c r="L153" i="2"/>
  <c r="P223" i="2"/>
  <c r="O223" i="2"/>
  <c r="N223" i="2"/>
  <c r="M223" i="2"/>
  <c r="L223" i="2"/>
  <c r="P148" i="2"/>
  <c r="O148" i="2"/>
  <c r="N148" i="2"/>
  <c r="M148" i="2"/>
  <c r="L148" i="2"/>
  <c r="P50" i="2"/>
  <c r="O50" i="2"/>
  <c r="N50" i="2"/>
  <c r="M50" i="2"/>
  <c r="L50" i="2"/>
  <c r="L25" i="2"/>
  <c r="M25" i="2"/>
  <c r="N25" i="2"/>
  <c r="O25" i="2"/>
  <c r="P25" i="2"/>
  <c r="P126" i="2"/>
  <c r="O126" i="2"/>
  <c r="N126" i="2"/>
  <c r="M126" i="2"/>
  <c r="L126" i="2"/>
  <c r="P68" i="2"/>
  <c r="O68" i="2"/>
  <c r="N68" i="2"/>
  <c r="M68" i="2"/>
  <c r="L68" i="2"/>
  <c r="Q153" i="2" l="1"/>
  <c r="S148" i="2"/>
  <c r="R223" i="2"/>
  <c r="T223" i="2" s="1"/>
  <c r="S153" i="2"/>
  <c r="Q237" i="2"/>
  <c r="S223" i="2"/>
  <c r="S237" i="2"/>
  <c r="Q34" i="2"/>
  <c r="R237" i="2"/>
  <c r="T237" i="2" s="1"/>
  <c r="S50" i="2"/>
  <c r="R153" i="2"/>
  <c r="T153" i="2" s="1"/>
  <c r="S34" i="2"/>
  <c r="S35" i="2"/>
  <c r="Q35" i="2"/>
  <c r="R34" i="2"/>
  <c r="T34" i="2" s="1"/>
  <c r="R35" i="2"/>
  <c r="T35" i="2" s="1"/>
  <c r="Q223" i="2"/>
  <c r="R126" i="2"/>
  <c r="T126" i="2" s="1"/>
  <c r="Q148" i="2"/>
  <c r="S126" i="2"/>
  <c r="Q50" i="2"/>
  <c r="R148" i="2"/>
  <c r="T148" i="2" s="1"/>
  <c r="Q126" i="2"/>
  <c r="R50" i="2"/>
  <c r="T50" i="2" s="1"/>
  <c r="S68" i="2"/>
  <c r="S25" i="2"/>
  <c r="Q68" i="2"/>
  <c r="Q25" i="2"/>
  <c r="R25" i="2"/>
  <c r="T25" i="2" s="1"/>
  <c r="R68" i="2"/>
  <c r="T68" i="2" s="1"/>
  <c r="L10" i="2"/>
  <c r="L14" i="2"/>
  <c r="L15" i="2"/>
  <c r="L16" i="2"/>
  <c r="L19" i="2"/>
  <c r="L20" i="2"/>
  <c r="L22" i="2"/>
  <c r="L23" i="2"/>
  <c r="L72" i="2"/>
  <c r="L24" i="2"/>
  <c r="L27" i="2"/>
  <c r="L28" i="2"/>
  <c r="L29" i="2"/>
  <c r="L30" i="2"/>
  <c r="L33" i="2"/>
  <c r="L38" i="2"/>
  <c r="L39" i="2"/>
  <c r="L40" i="2"/>
  <c r="L42" i="2"/>
  <c r="L43" i="2"/>
  <c r="L239" i="2"/>
  <c r="L44" i="2"/>
  <c r="L46" i="2"/>
  <c r="L47" i="2"/>
  <c r="L49" i="2"/>
  <c r="L52" i="2"/>
  <c r="L53" i="2"/>
  <c r="L56" i="2"/>
  <c r="L58" i="2"/>
  <c r="L59" i="2"/>
  <c r="L61" i="2"/>
  <c r="L62" i="2"/>
  <c r="L65" i="2"/>
  <c r="L66" i="2"/>
  <c r="L69" i="2"/>
  <c r="L71" i="2"/>
  <c r="L74" i="2"/>
  <c r="L77" i="2"/>
  <c r="L235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8" i="2"/>
  <c r="L99" i="2"/>
  <c r="L100" i="2"/>
  <c r="L101" i="2"/>
  <c r="L102" i="2"/>
  <c r="L103" i="2"/>
  <c r="L105" i="2"/>
  <c r="L106" i="2"/>
  <c r="L108" i="2"/>
  <c r="L109" i="2"/>
  <c r="L110" i="2"/>
  <c r="L111" i="2"/>
  <c r="L115" i="2"/>
  <c r="L116" i="2"/>
  <c r="L117" i="2"/>
  <c r="L120" i="2"/>
  <c r="L121" i="2"/>
  <c r="L122" i="2"/>
  <c r="L123" i="2"/>
  <c r="L124" i="2"/>
  <c r="L125" i="2"/>
  <c r="L127" i="2"/>
  <c r="L128" i="2"/>
  <c r="L130" i="2"/>
  <c r="L131" i="2"/>
  <c r="L134" i="2"/>
  <c r="L135" i="2"/>
  <c r="L142" i="2"/>
  <c r="L143" i="2"/>
  <c r="L144" i="2"/>
  <c r="L145" i="2"/>
  <c r="L146" i="2"/>
  <c r="L147" i="2"/>
  <c r="L149" i="2"/>
  <c r="L152" i="2"/>
  <c r="L155" i="2"/>
  <c r="L156" i="2"/>
  <c r="L157" i="2"/>
  <c r="L159" i="2"/>
  <c r="L160" i="2"/>
  <c r="L161" i="2"/>
  <c r="L162" i="2"/>
  <c r="L163" i="2"/>
  <c r="L164" i="2"/>
  <c r="L165" i="2"/>
  <c r="L166" i="2"/>
  <c r="L168" i="2"/>
  <c r="L169" i="2"/>
  <c r="L170" i="2"/>
  <c r="L171" i="2"/>
  <c r="L172" i="2"/>
  <c r="L173" i="2"/>
  <c r="L174" i="2"/>
  <c r="L176" i="2"/>
  <c r="L177" i="2"/>
  <c r="L178" i="2"/>
  <c r="L179" i="2"/>
  <c r="L180" i="2"/>
  <c r="L181" i="2"/>
  <c r="L182" i="2"/>
  <c r="L183" i="2"/>
  <c r="L184" i="2"/>
  <c r="L186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114" i="2"/>
  <c r="L219" i="2"/>
  <c r="L220" i="2"/>
  <c r="L221" i="2"/>
  <c r="L222" i="2"/>
  <c r="L224" i="2"/>
  <c r="L225" i="2"/>
  <c r="L226" i="2"/>
  <c r="L227" i="2"/>
  <c r="L228" i="2"/>
  <c r="L229" i="2"/>
  <c r="L230" i="2"/>
  <c r="L231" i="2"/>
  <c r="L236" i="2"/>
  <c r="L240" i="2"/>
  <c r="L244" i="2"/>
  <c r="M239" i="2" l="1"/>
  <c r="N239" i="2"/>
  <c r="O239" i="2"/>
  <c r="P239" i="2"/>
  <c r="M30" i="2"/>
  <c r="N30" i="2"/>
  <c r="O30" i="2"/>
  <c r="P30" i="2"/>
  <c r="S30" i="2" l="1"/>
  <c r="Q239" i="2"/>
  <c r="Q30" i="2"/>
  <c r="S239" i="2"/>
  <c r="R239" i="2"/>
  <c r="T239" i="2" s="1"/>
  <c r="R30" i="2"/>
  <c r="T30" i="2" s="1"/>
  <c r="M40" i="2"/>
  <c r="N40" i="2"/>
  <c r="O40" i="2"/>
  <c r="P40" i="2"/>
  <c r="M49" i="2"/>
  <c r="N49" i="2"/>
  <c r="O49" i="2"/>
  <c r="P49" i="2"/>
  <c r="M38" i="2"/>
  <c r="N38" i="2"/>
  <c r="O38" i="2"/>
  <c r="P38" i="2"/>
  <c r="M58" i="2"/>
  <c r="N58" i="2"/>
  <c r="O58" i="2"/>
  <c r="P58" i="2"/>
  <c r="R49" i="2" l="1"/>
  <c r="T49" i="2" s="1"/>
  <c r="S38" i="2"/>
  <c r="R58" i="2"/>
  <c r="T58" i="2" s="1"/>
  <c r="R38" i="2"/>
  <c r="T38" i="2" s="1"/>
  <c r="R40" i="2"/>
  <c r="T40" i="2" s="1"/>
  <c r="S58" i="2"/>
  <c r="Q58" i="2"/>
  <c r="Q38" i="2"/>
  <c r="Q40" i="2"/>
  <c r="Q49" i="2"/>
  <c r="S49" i="2"/>
  <c r="S40" i="2"/>
  <c r="M200" i="2" l="1"/>
  <c r="N200" i="2"/>
  <c r="O200" i="2"/>
  <c r="P200" i="2"/>
  <c r="M179" i="2"/>
  <c r="N179" i="2"/>
  <c r="O179" i="2"/>
  <c r="P179" i="2"/>
  <c r="M169" i="2"/>
  <c r="N169" i="2"/>
  <c r="O169" i="2"/>
  <c r="P169" i="2"/>
  <c r="M74" i="2"/>
  <c r="N74" i="2"/>
  <c r="O74" i="2"/>
  <c r="P74" i="2"/>
  <c r="Q200" i="2" l="1"/>
  <c r="R179" i="2"/>
  <c r="T179" i="2" s="1"/>
  <c r="Q169" i="2"/>
  <c r="Q179" i="2"/>
  <c r="S200" i="2"/>
  <c r="S169" i="2"/>
  <c r="R200" i="2"/>
  <c r="T200" i="2" s="1"/>
  <c r="R169" i="2"/>
  <c r="T169" i="2" s="1"/>
  <c r="S179" i="2"/>
  <c r="S74" i="2"/>
  <c r="Q74" i="2"/>
  <c r="R74" i="2"/>
  <c r="T74" i="2" s="1"/>
  <c r="M165" i="2"/>
  <c r="N165" i="2"/>
  <c r="O165" i="2"/>
  <c r="P165" i="2"/>
  <c r="Q165" i="2" l="1"/>
  <c r="R165" i="2"/>
  <c r="T165" i="2" s="1"/>
  <c r="S165" i="2"/>
  <c r="P180" i="2"/>
  <c r="O180" i="2"/>
  <c r="N180" i="2"/>
  <c r="M180" i="2"/>
  <c r="P231" i="2"/>
  <c r="O231" i="2"/>
  <c r="N231" i="2"/>
  <c r="M231" i="2"/>
  <c r="P152" i="2"/>
  <c r="O152" i="2"/>
  <c r="N152" i="2"/>
  <c r="M152" i="2"/>
  <c r="P96" i="2"/>
  <c r="O96" i="2"/>
  <c r="N96" i="2"/>
  <c r="M96" i="2"/>
  <c r="P62" i="2"/>
  <c r="O62" i="2"/>
  <c r="N62" i="2"/>
  <c r="M62" i="2"/>
  <c r="P19" i="2"/>
  <c r="O19" i="2"/>
  <c r="N19" i="2"/>
  <c r="M19" i="2"/>
  <c r="R19" i="2" l="1"/>
  <c r="T19" i="2" s="1"/>
  <c r="S152" i="2"/>
  <c r="R180" i="2"/>
  <c r="T180" i="2" s="1"/>
  <c r="S19" i="2"/>
  <c r="Q231" i="2"/>
  <c r="S180" i="2"/>
  <c r="Q180" i="2"/>
  <c r="Q96" i="2"/>
  <c r="R152" i="2"/>
  <c r="T152" i="2" s="1"/>
  <c r="S231" i="2"/>
  <c r="R231" i="2"/>
  <c r="T231" i="2" s="1"/>
  <c r="Q152" i="2"/>
  <c r="R96" i="2"/>
  <c r="T96" i="2" s="1"/>
  <c r="S96" i="2"/>
  <c r="S62" i="2"/>
  <c r="Q19" i="2"/>
  <c r="R62" i="2"/>
  <c r="T62" i="2" s="1"/>
  <c r="Q62" i="2"/>
  <c r="M220" i="2"/>
  <c r="N220" i="2"/>
  <c r="O220" i="2"/>
  <c r="P220" i="2"/>
  <c r="M213" i="2"/>
  <c r="N213" i="2"/>
  <c r="O213" i="2"/>
  <c r="P213" i="2"/>
  <c r="M204" i="2"/>
  <c r="N204" i="2"/>
  <c r="O204" i="2"/>
  <c r="P204" i="2"/>
  <c r="M197" i="2"/>
  <c r="N197" i="2"/>
  <c r="O197" i="2"/>
  <c r="P197" i="2"/>
  <c r="M190" i="2"/>
  <c r="N190" i="2"/>
  <c r="O190" i="2"/>
  <c r="P190" i="2"/>
  <c r="P184" i="2"/>
  <c r="O184" i="2"/>
  <c r="N184" i="2"/>
  <c r="M184" i="2"/>
  <c r="P183" i="2"/>
  <c r="O183" i="2"/>
  <c r="N183" i="2"/>
  <c r="M183" i="2"/>
  <c r="M182" i="2"/>
  <c r="N182" i="2"/>
  <c r="O182" i="2"/>
  <c r="P182" i="2"/>
  <c r="M171" i="2"/>
  <c r="N171" i="2"/>
  <c r="O171" i="2"/>
  <c r="P171" i="2"/>
  <c r="M168" i="2"/>
  <c r="N168" i="2"/>
  <c r="O168" i="2"/>
  <c r="P168" i="2"/>
  <c r="M166" i="2"/>
  <c r="N166" i="2"/>
  <c r="O166" i="2"/>
  <c r="P166" i="2"/>
  <c r="Q220" i="2" l="1"/>
  <c r="S220" i="2"/>
  <c r="R220" i="2"/>
  <c r="T220" i="2" s="1"/>
  <c r="R213" i="2"/>
  <c r="T213" i="2" s="1"/>
  <c r="S213" i="2"/>
  <c r="Q213" i="2"/>
  <c r="Q204" i="2"/>
  <c r="R204" i="2"/>
  <c r="T204" i="2" s="1"/>
  <c r="R197" i="2"/>
  <c r="T197" i="2" s="1"/>
  <c r="S204" i="2"/>
  <c r="S197" i="2"/>
  <c r="Q197" i="2"/>
  <c r="Q184" i="2"/>
  <c r="Q190" i="2"/>
  <c r="R190" i="2"/>
  <c r="T190" i="2" s="1"/>
  <c r="S190" i="2"/>
  <c r="S184" i="2"/>
  <c r="R183" i="2"/>
  <c r="T183" i="2" s="1"/>
  <c r="S183" i="2"/>
  <c r="Q182" i="2"/>
  <c r="S182" i="2"/>
  <c r="Q171" i="2"/>
  <c r="R182" i="2"/>
  <c r="T182" i="2" s="1"/>
  <c r="R184" i="2"/>
  <c r="T184" i="2" s="1"/>
  <c r="Q183" i="2"/>
  <c r="R171" i="2"/>
  <c r="T171" i="2" s="1"/>
  <c r="Q168" i="2"/>
  <c r="S171" i="2"/>
  <c r="R168" i="2"/>
  <c r="T168" i="2" s="1"/>
  <c r="Q166" i="2"/>
  <c r="S168" i="2"/>
  <c r="R166" i="2"/>
  <c r="T166" i="2" s="1"/>
  <c r="S166" i="2"/>
  <c r="M163" i="2"/>
  <c r="N163" i="2"/>
  <c r="O163" i="2"/>
  <c r="P163" i="2"/>
  <c r="M157" i="2"/>
  <c r="N157" i="2"/>
  <c r="O157" i="2"/>
  <c r="P157" i="2"/>
  <c r="M149" i="2"/>
  <c r="N149" i="2"/>
  <c r="O149" i="2"/>
  <c r="P149" i="2"/>
  <c r="M147" i="2"/>
  <c r="N147" i="2"/>
  <c r="O147" i="2"/>
  <c r="P147" i="2"/>
  <c r="M122" i="2"/>
  <c r="N122" i="2"/>
  <c r="O122" i="2"/>
  <c r="P122" i="2"/>
  <c r="M69" i="2"/>
  <c r="N69" i="2"/>
  <c r="O69" i="2"/>
  <c r="P69" i="2"/>
  <c r="M232" i="2"/>
  <c r="N232" i="2"/>
  <c r="O232" i="2"/>
  <c r="P232" i="2"/>
  <c r="M61" i="2"/>
  <c r="N61" i="2"/>
  <c r="O61" i="2"/>
  <c r="P61" i="2"/>
  <c r="M27" i="2"/>
  <c r="N27" i="2"/>
  <c r="O27" i="2"/>
  <c r="P27" i="2"/>
  <c r="M20" i="2"/>
  <c r="N20" i="2"/>
  <c r="O20" i="2"/>
  <c r="P20" i="2"/>
  <c r="M24" i="2"/>
  <c r="N24" i="2"/>
  <c r="O24" i="2"/>
  <c r="P24" i="2"/>
  <c r="M72" i="2"/>
  <c r="N72" i="2"/>
  <c r="O72" i="2"/>
  <c r="P72" i="2"/>
  <c r="Q163" i="2" l="1"/>
  <c r="S163" i="2"/>
  <c r="R163" i="2"/>
  <c r="T163" i="2" s="1"/>
  <c r="S157" i="2"/>
  <c r="R157" i="2"/>
  <c r="T157" i="2" s="1"/>
  <c r="Q149" i="2"/>
  <c r="Q157" i="2"/>
  <c r="S147" i="2"/>
  <c r="Q147" i="2"/>
  <c r="R149" i="2"/>
  <c r="T149" i="2" s="1"/>
  <c r="R147" i="2"/>
  <c r="T147" i="2" s="1"/>
  <c r="S149" i="2"/>
  <c r="S122" i="2"/>
  <c r="Q122" i="2"/>
  <c r="R122" i="2"/>
  <c r="T122" i="2" s="1"/>
  <c r="Q69" i="2"/>
  <c r="S69" i="2"/>
  <c r="R69" i="2"/>
  <c r="T69" i="2" s="1"/>
  <c r="Q232" i="2"/>
  <c r="R232" i="2"/>
  <c r="T232" i="2" s="1"/>
  <c r="S232" i="2"/>
  <c r="Q61" i="2"/>
  <c r="S61" i="2"/>
  <c r="R61" i="2"/>
  <c r="T61" i="2" s="1"/>
  <c r="Q27" i="2"/>
  <c r="S27" i="2"/>
  <c r="S20" i="2"/>
  <c r="R27" i="2"/>
  <c r="T27" i="2" s="1"/>
  <c r="Q20" i="2"/>
  <c r="R24" i="2"/>
  <c r="T24" i="2" s="1"/>
  <c r="R20" i="2"/>
  <c r="T20" i="2" s="1"/>
  <c r="Q72" i="2"/>
  <c r="Q24" i="2"/>
  <c r="S72" i="2"/>
  <c r="S24" i="2"/>
  <c r="R72" i="2"/>
  <c r="T72" i="2" s="1"/>
  <c r="M236" i="2" l="1"/>
  <c r="P236" i="2"/>
  <c r="O236" i="2"/>
  <c r="N236" i="2"/>
  <c r="M227" i="2"/>
  <c r="N227" i="2"/>
  <c r="O227" i="2"/>
  <c r="P227" i="2"/>
  <c r="M226" i="2"/>
  <c r="N226" i="2"/>
  <c r="O226" i="2"/>
  <c r="P226" i="2"/>
  <c r="M219" i="2"/>
  <c r="N219" i="2"/>
  <c r="O219" i="2"/>
  <c r="P219" i="2"/>
  <c r="M212" i="2"/>
  <c r="N212" i="2"/>
  <c r="O212" i="2"/>
  <c r="P212" i="2"/>
  <c r="P208" i="2"/>
  <c r="O208" i="2"/>
  <c r="N208" i="2"/>
  <c r="M208" i="2"/>
  <c r="P207" i="2"/>
  <c r="O207" i="2"/>
  <c r="N207" i="2"/>
  <c r="M207" i="2"/>
  <c r="P199" i="2"/>
  <c r="O199" i="2"/>
  <c r="N199" i="2"/>
  <c r="M199" i="2"/>
  <c r="M198" i="2"/>
  <c r="N198" i="2"/>
  <c r="O198" i="2"/>
  <c r="P198" i="2"/>
  <c r="M196" i="2"/>
  <c r="N196" i="2"/>
  <c r="O196" i="2"/>
  <c r="P196" i="2"/>
  <c r="P194" i="2"/>
  <c r="O194" i="2"/>
  <c r="N194" i="2"/>
  <c r="M194" i="2"/>
  <c r="P191" i="2"/>
  <c r="O191" i="2"/>
  <c r="N191" i="2"/>
  <c r="M191" i="2"/>
  <c r="M173" i="2"/>
  <c r="N173" i="2"/>
  <c r="O173" i="2"/>
  <c r="P173" i="2"/>
  <c r="M161" i="2"/>
  <c r="N161" i="2"/>
  <c r="O161" i="2"/>
  <c r="P161" i="2"/>
  <c r="P160" i="2"/>
  <c r="O160" i="2"/>
  <c r="N160" i="2"/>
  <c r="M160" i="2"/>
  <c r="M144" i="2"/>
  <c r="N144" i="2"/>
  <c r="O144" i="2"/>
  <c r="P144" i="2"/>
  <c r="M146" i="2"/>
  <c r="N146" i="2"/>
  <c r="O146" i="2"/>
  <c r="P146" i="2"/>
  <c r="Q199" i="2" l="1"/>
  <c r="Q212" i="2"/>
  <c r="S227" i="2"/>
  <c r="R207" i="2"/>
  <c r="T207" i="2" s="1"/>
  <c r="Q219" i="2"/>
  <c r="Q196" i="2"/>
  <c r="Q173" i="2"/>
  <c r="S226" i="2"/>
  <c r="Q194" i="2"/>
  <c r="S173" i="2"/>
  <c r="S160" i="2"/>
  <c r="Q161" i="2"/>
  <c r="S236" i="2"/>
  <c r="R198" i="2"/>
  <c r="T198" i="2" s="1"/>
  <c r="Q160" i="2"/>
  <c r="Q207" i="2"/>
  <c r="Q226" i="2"/>
  <c r="R219" i="2"/>
  <c r="T219" i="2" s="1"/>
  <c r="S208" i="2"/>
  <c r="Q208" i="2"/>
  <c r="Q227" i="2"/>
  <c r="S146" i="2"/>
  <c r="R144" i="2"/>
  <c r="T144" i="2" s="1"/>
  <c r="R146" i="2"/>
  <c r="T146" i="2" s="1"/>
  <c r="S161" i="2"/>
  <c r="S198" i="2"/>
  <c r="S212" i="2"/>
  <c r="S219" i="2"/>
  <c r="Q144" i="2"/>
  <c r="R161" i="2"/>
  <c r="T161" i="2" s="1"/>
  <c r="S194" i="2"/>
  <c r="Q198" i="2"/>
  <c r="R199" i="2"/>
  <c r="T199" i="2" s="1"/>
  <c r="R212" i="2"/>
  <c r="T212" i="2" s="1"/>
  <c r="R227" i="2"/>
  <c r="T227" i="2" s="1"/>
  <c r="S144" i="2"/>
  <c r="R173" i="2"/>
  <c r="T173" i="2" s="1"/>
  <c r="R196" i="2"/>
  <c r="T196" i="2" s="1"/>
  <c r="R226" i="2"/>
  <c r="T226" i="2" s="1"/>
  <c r="R194" i="2"/>
  <c r="T194" i="2" s="1"/>
  <c r="R160" i="2"/>
  <c r="T160" i="2" s="1"/>
  <c r="S196" i="2"/>
  <c r="S199" i="2"/>
  <c r="S207" i="2"/>
  <c r="R208" i="2"/>
  <c r="T208" i="2" s="1"/>
  <c r="R236" i="2"/>
  <c r="T236" i="2" s="1"/>
  <c r="Q236" i="2"/>
  <c r="R191" i="2"/>
  <c r="T191" i="2" s="1"/>
  <c r="S191" i="2"/>
  <c r="Q191" i="2"/>
  <c r="Q146" i="2"/>
  <c r="M115" i="2"/>
  <c r="N115" i="2"/>
  <c r="O115" i="2"/>
  <c r="P115" i="2"/>
  <c r="M131" i="2"/>
  <c r="N131" i="2"/>
  <c r="O131" i="2"/>
  <c r="P131" i="2"/>
  <c r="M39" i="2"/>
  <c r="N39" i="2"/>
  <c r="O39" i="2"/>
  <c r="P39" i="2"/>
  <c r="M52" i="2"/>
  <c r="N52" i="2"/>
  <c r="O52" i="2"/>
  <c r="P52" i="2"/>
  <c r="M10" i="2"/>
  <c r="N10" i="2"/>
  <c r="O10" i="2"/>
  <c r="P10" i="2"/>
  <c r="L9" i="2"/>
  <c r="L245" i="2" s="1"/>
  <c r="M9" i="2"/>
  <c r="N9" i="2"/>
  <c r="O9" i="2"/>
  <c r="P9" i="2"/>
  <c r="M42" i="2"/>
  <c r="N42" i="2"/>
  <c r="O42" i="2"/>
  <c r="R42" i="2" s="1"/>
  <c r="T42" i="2" s="1"/>
  <c r="P42" i="2"/>
  <c r="M22" i="2"/>
  <c r="N22" i="2"/>
  <c r="O22" i="2"/>
  <c r="P22" i="2"/>
  <c r="M28" i="2"/>
  <c r="N28" i="2"/>
  <c r="O28" i="2"/>
  <c r="P28" i="2"/>
  <c r="M23" i="2"/>
  <c r="N23" i="2"/>
  <c r="O23" i="2"/>
  <c r="P23" i="2"/>
  <c r="R131" i="2" l="1"/>
  <c r="T131" i="2" s="1"/>
  <c r="Q23" i="2"/>
  <c r="R115" i="2"/>
  <c r="T115" i="2" s="1"/>
  <c r="Q28" i="2"/>
  <c r="R22" i="2"/>
  <c r="T22" i="2" s="1"/>
  <c r="Q52" i="2"/>
  <c r="Q115" i="2"/>
  <c r="S23" i="2"/>
  <c r="Q22" i="2"/>
  <c r="R9" i="2"/>
  <c r="T9" i="2" s="1"/>
  <c r="R39" i="2"/>
  <c r="T39" i="2" s="1"/>
  <c r="S9" i="2"/>
  <c r="R10" i="2"/>
  <c r="R52" i="2"/>
  <c r="T52" i="2" s="1"/>
  <c r="R28" i="2"/>
  <c r="T28" i="2" s="1"/>
  <c r="S28" i="2"/>
  <c r="S22" i="2"/>
  <c r="Q131" i="2"/>
  <c r="S115" i="2"/>
  <c r="S131" i="2"/>
  <c r="Q10" i="2"/>
  <c r="S39" i="2"/>
  <c r="R23" i="2"/>
  <c r="T23" i="2" s="1"/>
  <c r="S10" i="2"/>
  <c r="S52" i="2"/>
  <c r="Q39" i="2"/>
  <c r="Q9" i="2"/>
  <c r="Q42" i="2"/>
  <c r="S42" i="2"/>
  <c r="M221" i="2"/>
  <c r="N221" i="2"/>
  <c r="O221" i="2"/>
  <c r="P221" i="2"/>
  <c r="M15" i="2"/>
  <c r="N15" i="2"/>
  <c r="O15" i="2"/>
  <c r="P15" i="2"/>
  <c r="M117" i="2"/>
  <c r="N117" i="2"/>
  <c r="O117" i="2"/>
  <c r="P117" i="2"/>
  <c r="T10" i="2" l="1"/>
  <c r="R221" i="2"/>
  <c r="T221" i="2" s="1"/>
  <c r="Q221" i="2"/>
  <c r="R117" i="2"/>
  <c r="T117" i="2" s="1"/>
  <c r="S15" i="2"/>
  <c r="S221" i="2"/>
  <c r="Q15" i="2"/>
  <c r="R15" i="2"/>
  <c r="T15" i="2" s="1"/>
  <c r="S117" i="2"/>
  <c r="Q117" i="2"/>
  <c r="M181" i="2"/>
  <c r="N181" i="2"/>
  <c r="O181" i="2"/>
  <c r="P181" i="2"/>
  <c r="M218" i="2"/>
  <c r="N218" i="2"/>
  <c r="O218" i="2"/>
  <c r="P218" i="2"/>
  <c r="R181" i="2" l="1"/>
  <c r="T181" i="2" s="1"/>
  <c r="Q218" i="2"/>
  <c r="R218" i="2"/>
  <c r="T218" i="2" s="1"/>
  <c r="Q181" i="2"/>
  <c r="S218" i="2"/>
  <c r="S181" i="2"/>
  <c r="M44" i="2" l="1"/>
  <c r="N44" i="2"/>
  <c r="O44" i="2"/>
  <c r="P44" i="2"/>
  <c r="R44" i="2" l="1"/>
  <c r="T44" i="2" s="1"/>
  <c r="Q44" i="2"/>
  <c r="S44" i="2"/>
  <c r="M225" i="2"/>
  <c r="N225" i="2"/>
  <c r="O225" i="2"/>
  <c r="P225" i="2"/>
  <c r="M114" i="2"/>
  <c r="N114" i="2"/>
  <c r="O114" i="2"/>
  <c r="P114" i="2"/>
  <c r="M217" i="2"/>
  <c r="N217" i="2"/>
  <c r="O217" i="2"/>
  <c r="P217" i="2"/>
  <c r="M211" i="2"/>
  <c r="N211" i="2"/>
  <c r="O211" i="2"/>
  <c r="P211" i="2"/>
  <c r="M209" i="2"/>
  <c r="N209" i="2"/>
  <c r="O209" i="2"/>
  <c r="P209" i="2"/>
  <c r="M206" i="2"/>
  <c r="N206" i="2"/>
  <c r="O206" i="2"/>
  <c r="P206" i="2"/>
  <c r="M203" i="2"/>
  <c r="N203" i="2"/>
  <c r="O203" i="2"/>
  <c r="P203" i="2"/>
  <c r="M244" i="2"/>
  <c r="N244" i="2"/>
  <c r="O244" i="2"/>
  <c r="P244" i="2"/>
  <c r="M192" i="2"/>
  <c r="N192" i="2"/>
  <c r="O192" i="2"/>
  <c r="P192" i="2"/>
  <c r="M189" i="2"/>
  <c r="N189" i="2"/>
  <c r="O189" i="2"/>
  <c r="P189" i="2"/>
  <c r="M186" i="2"/>
  <c r="N186" i="2"/>
  <c r="O186" i="2"/>
  <c r="P186" i="2"/>
  <c r="M172" i="2"/>
  <c r="N172" i="2"/>
  <c r="O172" i="2"/>
  <c r="P172" i="2"/>
  <c r="M155" i="2"/>
  <c r="N155" i="2"/>
  <c r="O155" i="2"/>
  <c r="P155" i="2"/>
  <c r="M77" i="2"/>
  <c r="N77" i="2"/>
  <c r="O77" i="2"/>
  <c r="P77" i="2"/>
  <c r="M93" i="2"/>
  <c r="N93" i="2"/>
  <c r="O93" i="2"/>
  <c r="P93" i="2"/>
  <c r="M111" i="2"/>
  <c r="N111" i="2"/>
  <c r="O111" i="2"/>
  <c r="P111" i="2"/>
  <c r="R225" i="2" l="1"/>
  <c r="T225" i="2" s="1"/>
  <c r="R209" i="2"/>
  <c r="T209" i="2" s="1"/>
  <c r="R203" i="2"/>
  <c r="T203" i="2" s="1"/>
  <c r="Q225" i="2"/>
  <c r="R244" i="2"/>
  <c r="T244" i="2" s="1"/>
  <c r="R114" i="2"/>
  <c r="T114" i="2" s="1"/>
  <c r="R192" i="2"/>
  <c r="T192" i="2" s="1"/>
  <c r="Q217" i="2"/>
  <c r="Q114" i="2"/>
  <c r="S114" i="2"/>
  <c r="S225" i="2"/>
  <c r="S217" i="2"/>
  <c r="R217" i="2"/>
  <c r="T217" i="2" s="1"/>
  <c r="Q209" i="2"/>
  <c r="S211" i="2"/>
  <c r="Q211" i="2"/>
  <c r="S209" i="2"/>
  <c r="Q192" i="2"/>
  <c r="Q206" i="2"/>
  <c r="R211" i="2"/>
  <c r="T211" i="2" s="1"/>
  <c r="R206" i="2"/>
  <c r="T206" i="2" s="1"/>
  <c r="Q203" i="2"/>
  <c r="Q244" i="2"/>
  <c r="S206" i="2"/>
  <c r="S203" i="2"/>
  <c r="S244" i="2"/>
  <c r="S192" i="2"/>
  <c r="S189" i="2"/>
  <c r="R189" i="2"/>
  <c r="T189" i="2" s="1"/>
  <c r="Q186" i="2"/>
  <c r="R186" i="2"/>
  <c r="T186" i="2" s="1"/>
  <c r="Q189" i="2"/>
  <c r="S172" i="2"/>
  <c r="S186" i="2"/>
  <c r="Q172" i="2"/>
  <c r="Q155" i="2"/>
  <c r="R172" i="2"/>
  <c r="T172" i="2" s="1"/>
  <c r="S155" i="2"/>
  <c r="Q77" i="2"/>
  <c r="R155" i="2"/>
  <c r="T155" i="2" s="1"/>
  <c r="Q93" i="2"/>
  <c r="R111" i="2"/>
  <c r="T111" i="2" s="1"/>
  <c r="R77" i="2"/>
  <c r="T77" i="2" s="1"/>
  <c r="S93" i="2"/>
  <c r="S77" i="2"/>
  <c r="R93" i="2"/>
  <c r="T93" i="2" s="1"/>
  <c r="S111" i="2"/>
  <c r="Q111" i="2"/>
  <c r="M103" i="2"/>
  <c r="N103" i="2"/>
  <c r="O103" i="2"/>
  <c r="P103" i="2"/>
  <c r="M102" i="2"/>
  <c r="N102" i="2"/>
  <c r="O102" i="2"/>
  <c r="P102" i="2"/>
  <c r="M53" i="2"/>
  <c r="N53" i="2"/>
  <c r="O53" i="2"/>
  <c r="P53" i="2"/>
  <c r="M29" i="2"/>
  <c r="N29" i="2"/>
  <c r="O29" i="2"/>
  <c r="P29" i="2"/>
  <c r="R103" i="2" l="1"/>
  <c r="T103" i="2" s="1"/>
  <c r="R102" i="2"/>
  <c r="T102" i="2" s="1"/>
  <c r="Q102" i="2"/>
  <c r="R53" i="2"/>
  <c r="T53" i="2" s="1"/>
  <c r="Q53" i="2"/>
  <c r="S102" i="2"/>
  <c r="Q103" i="2"/>
  <c r="S29" i="2"/>
  <c r="Q29" i="2"/>
  <c r="R29" i="2"/>
  <c r="T29" i="2" s="1"/>
  <c r="S53" i="2"/>
  <c r="S103" i="2"/>
  <c r="M156" i="2"/>
  <c r="N156" i="2"/>
  <c r="O156" i="2"/>
  <c r="P156" i="2"/>
  <c r="M134" i="2"/>
  <c r="N134" i="2"/>
  <c r="O134" i="2"/>
  <c r="P134" i="2"/>
  <c r="M91" i="2"/>
  <c r="N91" i="2"/>
  <c r="O91" i="2"/>
  <c r="P91" i="2"/>
  <c r="M116" i="2"/>
  <c r="N116" i="2"/>
  <c r="O116" i="2"/>
  <c r="P116" i="2"/>
  <c r="M110" i="2"/>
  <c r="N110" i="2"/>
  <c r="O110" i="2"/>
  <c r="P110" i="2"/>
  <c r="M105" i="2"/>
  <c r="N105" i="2"/>
  <c r="O105" i="2"/>
  <c r="P105" i="2"/>
  <c r="M65" i="2"/>
  <c r="N65" i="2"/>
  <c r="O65" i="2"/>
  <c r="P65" i="2"/>
  <c r="M16" i="2"/>
  <c r="N16" i="2"/>
  <c r="O16" i="2"/>
  <c r="P16" i="2"/>
  <c r="M11" i="2"/>
  <c r="N11" i="2"/>
  <c r="P11" i="2"/>
  <c r="R156" i="2" l="1"/>
  <c r="T156" i="2" s="1"/>
  <c r="S156" i="2"/>
  <c r="S134" i="2"/>
  <c r="Q134" i="2"/>
  <c r="Q156" i="2"/>
  <c r="Q91" i="2"/>
  <c r="R116" i="2"/>
  <c r="T116" i="2" s="1"/>
  <c r="R134" i="2"/>
  <c r="T134" i="2" s="1"/>
  <c r="S91" i="2"/>
  <c r="R91" i="2"/>
  <c r="S116" i="2"/>
  <c r="Q116" i="2"/>
  <c r="Q110" i="2"/>
  <c r="S110" i="2"/>
  <c r="Q105" i="2"/>
  <c r="R110" i="2"/>
  <c r="T110" i="2" s="1"/>
  <c r="R65" i="2"/>
  <c r="T65" i="2" s="1"/>
  <c r="S105" i="2"/>
  <c r="R105" i="2"/>
  <c r="T105" i="2" s="1"/>
  <c r="S65" i="2"/>
  <c r="Q65" i="2"/>
  <c r="Q11" i="2"/>
  <c r="S16" i="2"/>
  <c r="Q16" i="2"/>
  <c r="R16" i="2"/>
  <c r="T16" i="2" s="1"/>
  <c r="S11" i="2"/>
  <c r="R11" i="2"/>
  <c r="T11" i="2" l="1"/>
  <c r="T91" i="2"/>
  <c r="M240" i="2"/>
  <c r="N240" i="2"/>
  <c r="O240" i="2"/>
  <c r="P240" i="2"/>
  <c r="M230" i="2"/>
  <c r="N230" i="2"/>
  <c r="O230" i="2"/>
  <c r="P230" i="2"/>
  <c r="M229" i="2"/>
  <c r="N229" i="2"/>
  <c r="O229" i="2"/>
  <c r="P229" i="2"/>
  <c r="M228" i="2"/>
  <c r="N228" i="2"/>
  <c r="O228" i="2"/>
  <c r="P228" i="2"/>
  <c r="M224" i="2"/>
  <c r="N224" i="2"/>
  <c r="O224" i="2"/>
  <c r="P224" i="2"/>
  <c r="M222" i="2"/>
  <c r="N222" i="2"/>
  <c r="O222" i="2"/>
  <c r="P222" i="2"/>
  <c r="M216" i="2"/>
  <c r="N216" i="2"/>
  <c r="O216" i="2"/>
  <c r="P216" i="2"/>
  <c r="M215" i="2"/>
  <c r="N215" i="2"/>
  <c r="O215" i="2"/>
  <c r="P215" i="2"/>
  <c r="M214" i="2"/>
  <c r="N214" i="2"/>
  <c r="O214" i="2"/>
  <c r="P214" i="2"/>
  <c r="M234" i="2"/>
  <c r="N234" i="2"/>
  <c r="O234" i="2"/>
  <c r="P234" i="2"/>
  <c r="M210" i="2"/>
  <c r="N210" i="2"/>
  <c r="O210" i="2"/>
  <c r="P210" i="2"/>
  <c r="M205" i="2"/>
  <c r="N205" i="2"/>
  <c r="O205" i="2"/>
  <c r="P205" i="2"/>
  <c r="M202" i="2"/>
  <c r="N202" i="2"/>
  <c r="O202" i="2"/>
  <c r="P202" i="2"/>
  <c r="M195" i="2"/>
  <c r="N195" i="2"/>
  <c r="O195" i="2"/>
  <c r="P195" i="2"/>
  <c r="M193" i="2"/>
  <c r="N193" i="2"/>
  <c r="O193" i="2"/>
  <c r="P193" i="2"/>
  <c r="M188" i="2"/>
  <c r="N188" i="2"/>
  <c r="O188" i="2"/>
  <c r="P188" i="2"/>
  <c r="M177" i="2"/>
  <c r="N177" i="2"/>
  <c r="O177" i="2"/>
  <c r="P177" i="2"/>
  <c r="M178" i="2"/>
  <c r="N178" i="2"/>
  <c r="O178" i="2"/>
  <c r="P178" i="2"/>
  <c r="M176" i="2"/>
  <c r="N176" i="2"/>
  <c r="O176" i="2"/>
  <c r="P176" i="2"/>
  <c r="M174" i="2"/>
  <c r="N174" i="2"/>
  <c r="O174" i="2"/>
  <c r="P174" i="2"/>
  <c r="M170" i="2"/>
  <c r="N170" i="2"/>
  <c r="O170" i="2"/>
  <c r="P170" i="2"/>
  <c r="M164" i="2"/>
  <c r="N164" i="2"/>
  <c r="O164" i="2"/>
  <c r="P164" i="2"/>
  <c r="M162" i="2"/>
  <c r="N162" i="2"/>
  <c r="O162" i="2"/>
  <c r="P162" i="2"/>
  <c r="M159" i="2"/>
  <c r="N159" i="2"/>
  <c r="O159" i="2"/>
  <c r="P159" i="2"/>
  <c r="M143" i="2"/>
  <c r="N143" i="2"/>
  <c r="O143" i="2"/>
  <c r="P143" i="2"/>
  <c r="M145" i="2"/>
  <c r="N145" i="2"/>
  <c r="O145" i="2"/>
  <c r="P145" i="2"/>
  <c r="M135" i="2"/>
  <c r="N135" i="2"/>
  <c r="O135" i="2"/>
  <c r="P135" i="2"/>
  <c r="M92" i="2"/>
  <c r="M95" i="2"/>
  <c r="M90" i="2"/>
  <c r="M94" i="2"/>
  <c r="M89" i="2"/>
  <c r="M88" i="2"/>
  <c r="M87" i="2"/>
  <c r="M86" i="2"/>
  <c r="M85" i="2"/>
  <c r="M84" i="2"/>
  <c r="N92" i="2"/>
  <c r="N95" i="2"/>
  <c r="N90" i="2"/>
  <c r="N94" i="2"/>
  <c r="N89" i="2"/>
  <c r="N88" i="2"/>
  <c r="N87" i="2"/>
  <c r="N86" i="2"/>
  <c r="N85" i="2"/>
  <c r="N84" i="2"/>
  <c r="O92" i="2"/>
  <c r="O95" i="2"/>
  <c r="O90" i="2"/>
  <c r="O94" i="2"/>
  <c r="O89" i="2"/>
  <c r="O88" i="2"/>
  <c r="O87" i="2"/>
  <c r="O86" i="2"/>
  <c r="O85" i="2"/>
  <c r="O84" i="2"/>
  <c r="P92" i="2"/>
  <c r="P95" i="2"/>
  <c r="P90" i="2"/>
  <c r="P94" i="2"/>
  <c r="P89" i="2"/>
  <c r="P88" i="2"/>
  <c r="P87" i="2"/>
  <c r="P86" i="2"/>
  <c r="P85" i="2"/>
  <c r="P84" i="2"/>
  <c r="P83" i="2"/>
  <c r="O83" i="2"/>
  <c r="N83" i="2"/>
  <c r="M83" i="2"/>
  <c r="M127" i="2"/>
  <c r="N127" i="2"/>
  <c r="O127" i="2"/>
  <c r="P127" i="2"/>
  <c r="M125" i="2"/>
  <c r="N125" i="2"/>
  <c r="O125" i="2"/>
  <c r="P125" i="2"/>
  <c r="M124" i="2"/>
  <c r="N124" i="2"/>
  <c r="O124" i="2"/>
  <c r="P124" i="2"/>
  <c r="M123" i="2"/>
  <c r="N123" i="2"/>
  <c r="O123" i="2"/>
  <c r="P123" i="2"/>
  <c r="M121" i="2"/>
  <c r="N121" i="2"/>
  <c r="O121" i="2"/>
  <c r="P121" i="2"/>
  <c r="M120" i="2"/>
  <c r="N120" i="2"/>
  <c r="O120" i="2"/>
  <c r="P120" i="2"/>
  <c r="M109" i="2"/>
  <c r="N109" i="2"/>
  <c r="O109" i="2"/>
  <c r="P109" i="2"/>
  <c r="M108" i="2"/>
  <c r="N108" i="2"/>
  <c r="O108" i="2"/>
  <c r="P108" i="2"/>
  <c r="M106" i="2"/>
  <c r="N106" i="2"/>
  <c r="O106" i="2"/>
  <c r="P106" i="2"/>
  <c r="M101" i="2"/>
  <c r="N101" i="2"/>
  <c r="O101" i="2"/>
  <c r="P101" i="2"/>
  <c r="M100" i="2"/>
  <c r="N100" i="2"/>
  <c r="O100" i="2"/>
  <c r="P100" i="2"/>
  <c r="M99" i="2"/>
  <c r="N99" i="2"/>
  <c r="O99" i="2"/>
  <c r="P99" i="2"/>
  <c r="M98" i="2"/>
  <c r="N98" i="2"/>
  <c r="O98" i="2"/>
  <c r="P98" i="2"/>
  <c r="M71" i="2"/>
  <c r="N71" i="2"/>
  <c r="O71" i="2"/>
  <c r="P71" i="2"/>
  <c r="M130" i="2"/>
  <c r="N130" i="2"/>
  <c r="O130" i="2"/>
  <c r="P130" i="2"/>
  <c r="M128" i="2"/>
  <c r="N128" i="2"/>
  <c r="O128" i="2"/>
  <c r="P128" i="2"/>
  <c r="M47" i="2"/>
  <c r="N47" i="2"/>
  <c r="O47" i="2"/>
  <c r="P47" i="2"/>
  <c r="M56" i="2"/>
  <c r="N56" i="2"/>
  <c r="O56" i="2"/>
  <c r="P56" i="2"/>
  <c r="M59" i="2"/>
  <c r="N59" i="2"/>
  <c r="O59" i="2"/>
  <c r="P59" i="2"/>
  <c r="M14" i="2"/>
  <c r="N14" i="2"/>
  <c r="O14" i="2"/>
  <c r="P14" i="2"/>
  <c r="P142" i="2"/>
  <c r="P235" i="2"/>
  <c r="P46" i="2"/>
  <c r="P33" i="2"/>
  <c r="P66" i="2"/>
  <c r="P79" i="2"/>
  <c r="O142" i="2"/>
  <c r="O46" i="2"/>
  <c r="O33" i="2"/>
  <c r="O66" i="2"/>
  <c r="O79" i="2"/>
  <c r="N142" i="2"/>
  <c r="N235" i="2"/>
  <c r="N46" i="2"/>
  <c r="N33" i="2"/>
  <c r="N66" i="2"/>
  <c r="N79" i="2"/>
  <c r="M142" i="2"/>
  <c r="M235" i="2"/>
  <c r="M46" i="2"/>
  <c r="M33" i="2"/>
  <c r="M66" i="2"/>
  <c r="M79" i="2"/>
  <c r="S195" i="2" l="1"/>
  <c r="Q224" i="2"/>
  <c r="S135" i="2"/>
  <c r="Q143" i="2"/>
  <c r="Q222" i="2"/>
  <c r="Q240" i="2"/>
  <c r="Q130" i="2"/>
  <c r="R135" i="2"/>
  <c r="T135" i="2" s="1"/>
  <c r="R205" i="2"/>
  <c r="T205" i="2" s="1"/>
  <c r="Q216" i="2"/>
  <c r="Q162" i="2"/>
  <c r="R177" i="2"/>
  <c r="T177" i="2" s="1"/>
  <c r="R215" i="2"/>
  <c r="T215" i="2" s="1"/>
  <c r="R229" i="2"/>
  <c r="T229" i="2" s="1"/>
  <c r="Q127" i="2"/>
  <c r="R159" i="2"/>
  <c r="T159" i="2" s="1"/>
  <c r="Q214" i="2"/>
  <c r="R162" i="2"/>
  <c r="T162" i="2" s="1"/>
  <c r="R222" i="2"/>
  <c r="T222" i="2" s="1"/>
  <c r="Q229" i="2"/>
  <c r="Q79" i="2"/>
  <c r="Q235" i="2"/>
  <c r="Q47" i="2"/>
  <c r="S92" i="2"/>
  <c r="Q88" i="2"/>
  <c r="R176" i="2"/>
  <c r="T176" i="2" s="1"/>
  <c r="R195" i="2"/>
  <c r="T195" i="2" s="1"/>
  <c r="S210" i="2"/>
  <c r="R234" i="2"/>
  <c r="T234" i="2" s="1"/>
  <c r="R224" i="2"/>
  <c r="T224" i="2" s="1"/>
  <c r="R240" i="2"/>
  <c r="T240" i="2" s="1"/>
  <c r="Q66" i="2"/>
  <c r="Q142" i="2"/>
  <c r="R83" i="2"/>
  <c r="T83" i="2" s="1"/>
  <c r="Q174" i="2"/>
  <c r="Q210" i="2"/>
  <c r="Q215" i="2"/>
  <c r="R170" i="2"/>
  <c r="T170" i="2" s="1"/>
  <c r="S205" i="2"/>
  <c r="R214" i="2"/>
  <c r="T214" i="2" s="1"/>
  <c r="S98" i="2"/>
  <c r="Q89" i="2"/>
  <c r="S145" i="2"/>
  <c r="S143" i="2"/>
  <c r="Q164" i="2"/>
  <c r="Q87" i="2"/>
  <c r="R84" i="2"/>
  <c r="T84" i="2" s="1"/>
  <c r="R193" i="2"/>
  <c r="T193" i="2" s="1"/>
  <c r="Q33" i="2"/>
  <c r="S83" i="2"/>
  <c r="Q92" i="2"/>
  <c r="R94" i="2"/>
  <c r="T94" i="2" s="1"/>
  <c r="Q145" i="2"/>
  <c r="S177" i="2"/>
  <c r="R188" i="2"/>
  <c r="T188" i="2" s="1"/>
  <c r="R202" i="2"/>
  <c r="T202" i="2" s="1"/>
  <c r="Q46" i="2"/>
  <c r="R90" i="2"/>
  <c r="T90" i="2" s="1"/>
  <c r="R143" i="2"/>
  <c r="T143" i="2" s="1"/>
  <c r="S216" i="2"/>
  <c r="S230" i="2"/>
  <c r="R101" i="2"/>
  <c r="T101" i="2" s="1"/>
  <c r="Q120" i="2"/>
  <c r="Q83" i="2"/>
  <c r="S176" i="2"/>
  <c r="R178" i="2"/>
  <c r="T178" i="2" s="1"/>
  <c r="Q193" i="2"/>
  <c r="S234" i="2"/>
  <c r="R228" i="2"/>
  <c r="T228" i="2" s="1"/>
  <c r="R230" i="2"/>
  <c r="T230" i="2" s="1"/>
  <c r="S159" i="2"/>
  <c r="S84" i="2"/>
  <c r="R85" i="2"/>
  <c r="T85" i="2" s="1"/>
  <c r="R145" i="2"/>
  <c r="T145" i="2" s="1"/>
  <c r="Q176" i="2"/>
  <c r="R210" i="2"/>
  <c r="T210" i="2" s="1"/>
  <c r="R216" i="2"/>
  <c r="T216" i="2" s="1"/>
  <c r="Q230" i="2"/>
  <c r="Q98" i="2"/>
  <c r="R124" i="2"/>
  <c r="T124" i="2" s="1"/>
  <c r="S88" i="2"/>
  <c r="R89" i="2"/>
  <c r="T89" i="2" s="1"/>
  <c r="S90" i="2"/>
  <c r="R86" i="2"/>
  <c r="T86" i="2" s="1"/>
  <c r="R95" i="2"/>
  <c r="T95" i="2" s="1"/>
  <c r="R88" i="2"/>
  <c r="T88" i="2" s="1"/>
  <c r="Q159" i="2"/>
  <c r="Q170" i="2"/>
  <c r="Q178" i="2"/>
  <c r="Q177" i="2"/>
  <c r="Q188" i="2"/>
  <c r="S215" i="2"/>
  <c r="S222" i="2"/>
  <c r="S224" i="2"/>
  <c r="S229" i="2"/>
  <c r="S89" i="2"/>
  <c r="S86" i="2"/>
  <c r="S95" i="2"/>
  <c r="S164" i="2"/>
  <c r="S174" i="2"/>
  <c r="Q195" i="2"/>
  <c r="S202" i="2"/>
  <c r="Q228" i="2"/>
  <c r="S87" i="2"/>
  <c r="R174" i="2"/>
  <c r="T174" i="2" s="1"/>
  <c r="S188" i="2"/>
  <c r="R164" i="2"/>
  <c r="T164" i="2" s="1"/>
  <c r="Q202" i="2"/>
  <c r="S214" i="2"/>
  <c r="S170" i="2"/>
  <c r="S178" i="2"/>
  <c r="S94" i="2"/>
  <c r="S162" i="2"/>
  <c r="S193" i="2"/>
  <c r="Q234" i="2"/>
  <c r="S240" i="2"/>
  <c r="S85" i="2"/>
  <c r="Q205" i="2"/>
  <c r="S228" i="2"/>
  <c r="Q135" i="2"/>
  <c r="R92" i="2"/>
  <c r="T92" i="2" s="1"/>
  <c r="R87" i="2"/>
  <c r="T87" i="2" s="1"/>
  <c r="Q84" i="2"/>
  <c r="Q94" i="2"/>
  <c r="Q85" i="2"/>
  <c r="Q90" i="2"/>
  <c r="Q86" i="2"/>
  <c r="Q95" i="2"/>
  <c r="S123" i="2"/>
  <c r="S125" i="2"/>
  <c r="S127" i="2"/>
  <c r="R123" i="2"/>
  <c r="T123" i="2" s="1"/>
  <c r="R125" i="2"/>
  <c r="R127" i="2"/>
  <c r="T127" i="2" s="1"/>
  <c r="S99" i="2"/>
  <c r="R100" i="2"/>
  <c r="T100" i="2" s="1"/>
  <c r="S106" i="2"/>
  <c r="R108" i="2"/>
  <c r="T108" i="2" s="1"/>
  <c r="S109" i="2"/>
  <c r="Q121" i="2"/>
  <c r="R99" i="2"/>
  <c r="T99" i="2" s="1"/>
  <c r="R106" i="2"/>
  <c r="T106" i="2" s="1"/>
  <c r="R109" i="2"/>
  <c r="T109" i="2" s="1"/>
  <c r="R120" i="2"/>
  <c r="T120" i="2" s="1"/>
  <c r="Q101" i="2"/>
  <c r="R47" i="2"/>
  <c r="R98" i="2"/>
  <c r="T98" i="2" s="1"/>
  <c r="R121" i="2"/>
  <c r="T121" i="2" s="1"/>
  <c r="S100" i="2"/>
  <c r="S108" i="2"/>
  <c r="S124" i="2"/>
  <c r="S71" i="2"/>
  <c r="Q99" i="2"/>
  <c r="Q106" i="2"/>
  <c r="S120" i="2"/>
  <c r="R71" i="2"/>
  <c r="T71" i="2" s="1"/>
  <c r="S101" i="2"/>
  <c r="R14" i="2"/>
  <c r="Q100" i="2"/>
  <c r="Q108" i="2"/>
  <c r="S121" i="2"/>
  <c r="Q124" i="2"/>
  <c r="Q125" i="2"/>
  <c r="Q123" i="2"/>
  <c r="Q109" i="2"/>
  <c r="S142" i="2"/>
  <c r="R128" i="2"/>
  <c r="T128" i="2" s="1"/>
  <c r="R130" i="2"/>
  <c r="T130" i="2" s="1"/>
  <c r="S235" i="2"/>
  <c r="Q71" i="2"/>
  <c r="S130" i="2"/>
  <c r="S128" i="2"/>
  <c r="S47" i="2"/>
  <c r="Q56" i="2"/>
  <c r="Q128" i="2"/>
  <c r="R56" i="2"/>
  <c r="S56" i="2"/>
  <c r="R59" i="2"/>
  <c r="T59" i="2" s="1"/>
  <c r="Q59" i="2"/>
  <c r="S14" i="2"/>
  <c r="S59" i="2"/>
  <c r="Q14" i="2"/>
  <c r="S66" i="2"/>
  <c r="S33" i="2"/>
  <c r="S79" i="2"/>
  <c r="S46" i="2"/>
  <c r="T125" i="2" l="1"/>
  <c r="T56" i="2"/>
  <c r="T14" i="2"/>
  <c r="T47" i="2"/>
  <c r="R46" i="2" l="1"/>
  <c r="T46" i="2" s="1"/>
  <c r="R79" i="2"/>
  <c r="T79" i="2" s="1"/>
  <c r="R235" i="2"/>
  <c r="T235" i="2" s="1"/>
  <c r="R66" i="2" l="1"/>
  <c r="R33" i="2"/>
  <c r="T66" i="2" l="1"/>
  <c r="T33" i="2"/>
  <c r="R142" i="2"/>
  <c r="T142" i="2" l="1"/>
  <c r="M43" i="2"/>
  <c r="M245" i="2" s="1"/>
  <c r="N43" i="2"/>
  <c r="N245" i="2" s="1"/>
  <c r="O43" i="2"/>
  <c r="O245" i="2" s="1"/>
  <c r="P43" i="2"/>
  <c r="P245" i="2" s="1"/>
  <c r="Q43" i="2" l="1"/>
  <c r="Q245" i="2" s="1"/>
  <c r="R43" i="2"/>
  <c r="R245" i="2" s="1"/>
  <c r="S43" i="2"/>
  <c r="S245" i="2" s="1"/>
  <c r="T43" i="2" l="1"/>
  <c r="T245" i="2" s="1"/>
</calcChain>
</file>

<file path=xl/sharedStrings.xml><?xml version="1.0" encoding="utf-8"?>
<sst xmlns="http://schemas.openxmlformats.org/spreadsheetml/2006/main" count="1940" uniqueCount="428">
  <si>
    <t>Nombre</t>
  </si>
  <si>
    <t>COORDINADOR (A)</t>
  </si>
  <si>
    <t xml:space="preserve">Reg. No. </t>
  </si>
  <si>
    <t>Departamento</t>
  </si>
  <si>
    <t>Sueldo Bruto (RD$)</t>
  </si>
  <si>
    <t>Seguridad Social (LEY 87-01)</t>
  </si>
  <si>
    <t>Total Retenciones y Aportes</t>
  </si>
  <si>
    <t>Sub-Cuenta No.</t>
  </si>
  <si>
    <t>Seguro de Pensión (9.97%)</t>
  </si>
  <si>
    <t>Seguro de Salud 
(10.53%) (3*)</t>
  </si>
  <si>
    <t>TOTAL GENERAL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</si>
  <si>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</si>
  <si>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</si>
  <si>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</si>
  <si>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</si>
  <si>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ABOGADO (A)</t>
  </si>
  <si>
    <t>LUCIANO PADILLA MORALES</t>
  </si>
  <si>
    <t>MAXIMILIANO AGRAMONTE CASTILLO</t>
  </si>
  <si>
    <t>MONITOR DE EBANISTERIA</t>
  </si>
  <si>
    <t>Elaborado por:</t>
  </si>
  <si>
    <t>Revisado por:</t>
  </si>
  <si>
    <t>ENCARGADO (A)</t>
  </si>
  <si>
    <t>DIRECTOR (A)</t>
  </si>
  <si>
    <t>GUILLERMO SALVADOR DE JESUS VILLAMAN NAUT</t>
  </si>
  <si>
    <t>CECILIA EUGENIA PEREZ TIO</t>
  </si>
  <si>
    <t>CLAUDIA PEREZ GOMEZ</t>
  </si>
  <si>
    <t>LIDIA LUCIA LOPEZ ROSARIO</t>
  </si>
  <si>
    <t>MARIA ELENA DE LEON SEVERINO</t>
  </si>
  <si>
    <t>DIRECTOR (A)  DE AREA</t>
  </si>
  <si>
    <t>ENCARGADO DE DEPARTAMENTO</t>
  </si>
  <si>
    <t xml:space="preserve">Fecha
Desde </t>
  </si>
  <si>
    <t xml:space="preserve">Fecha
Hasta </t>
  </si>
  <si>
    <t>Empleado (2.87%)
RD$</t>
  </si>
  <si>
    <t>Patronal (7.10%)
RD$</t>
  </si>
  <si>
    <t>Riesgos Laborales (1.10%) (2*)
RD$</t>
  </si>
  <si>
    <t>Empleado (3.04%)
RD$</t>
  </si>
  <si>
    <t>Patronal (7.09%)
RD$</t>
  </si>
  <si>
    <t>Subtotal TSS
RD$</t>
  </si>
  <si>
    <t>Deducción Empleado
RD$</t>
  </si>
  <si>
    <t>Aportes Patronal
RD$</t>
  </si>
  <si>
    <t>Sueldo Neto 
RD$</t>
  </si>
  <si>
    <t>IS/R
(Ley 11-92)    (1*)
RD$</t>
  </si>
  <si>
    <t xml:space="preserve">Función </t>
  </si>
  <si>
    <t>Seguro Savica
RD$</t>
  </si>
  <si>
    <t>Aprobado por:</t>
  </si>
  <si>
    <t>DIRECCION DEL SERVICIO NACIONAL DE EMPLEO MT</t>
  </si>
  <si>
    <t>ESCUELA TALLER SANTO DOMINGO MT</t>
  </si>
  <si>
    <t>KATHERINE MICHELL RODRIGUEZ SAVIÑON</t>
  </si>
  <si>
    <t>ANALISTA</t>
  </si>
  <si>
    <t>DESPACHO MINISTRO DE TRABAJO</t>
  </si>
  <si>
    <t>DIRECCION JURIDICA MT</t>
  </si>
  <si>
    <t>WENDOLINE FEDERICO GOMEZ</t>
  </si>
  <si>
    <t>DEPARTAMENTO DE CALIDAD EN LA GESTION MT</t>
  </si>
  <si>
    <t>AUXILIAR ADMINISTRATIVO (A)</t>
  </si>
  <si>
    <t>SECCION DE TRANSPORTACION MT</t>
  </si>
  <si>
    <t>JHONATAN ALEXANDER MONTERO GONZALEZ</t>
  </si>
  <si>
    <t>DEPARTAMENTO DE COMPRAS Y CONTRATACIONES MT</t>
  </si>
  <si>
    <t>YADHIRA MERCEDES REYES GOMEZ</t>
  </si>
  <si>
    <t>DIRECCION FINANCIERA MT</t>
  </si>
  <si>
    <t>DIRECCION DE IGUALDAD DE OPORTUNIDADES Y NO DISCRIMINACION MT</t>
  </si>
  <si>
    <t>YISSELL MERCEDES VILLAR VALDEZ</t>
  </si>
  <si>
    <t>DIRECTOR (A) DEPARTAMENTAL</t>
  </si>
  <si>
    <t>DIVISION DE ATENCION VIH Y SIDA MT</t>
  </si>
  <si>
    <t>MARILENY PINEDA</t>
  </si>
  <si>
    <t>AUXILIAR ADMINISTRATIVO I</t>
  </si>
  <si>
    <t>CARLA VIRGINIA CRUZ HERNANDEZ</t>
  </si>
  <si>
    <t>DIRRECION GENERAL DE EMPLEO MT</t>
  </si>
  <si>
    <t>OFICINA TERRITORIAL DE EMPLEO DISTRITO NACIONAL</t>
  </si>
  <si>
    <t>JOSE MARIA DE JESUS GOMEZ</t>
  </si>
  <si>
    <t>ORIENTADOR (A) OCUPACIONAL</t>
  </si>
  <si>
    <t>YOLI ELIZABETH GARCIA NUÑEZ</t>
  </si>
  <si>
    <t>HILDA ISA PEREZ MENDOZA</t>
  </si>
  <si>
    <t>OFICINA TERRITORIAL DE EMPLEO SAN FRANCISCO DE MACORIS</t>
  </si>
  <si>
    <t>DILENY DEYANIRA ABREU SANCHEZ</t>
  </si>
  <si>
    <t>OFICINA TERRITORIAL DE EMPLEO SANTIAGO</t>
  </si>
  <si>
    <t>MARIA CANDIDA PURA PANTALEON MARTE</t>
  </si>
  <si>
    <t>ANALISTA OCUPACIONAL</t>
  </si>
  <si>
    <t>FRANKLIN ORLANDO HOLGUIN RODRIGUEZ</t>
  </si>
  <si>
    <t>ENCARGADO UNIDAD</t>
  </si>
  <si>
    <t>OFICINA TERRITORIAL DE EMPLEO SAN CRISTOBAL</t>
  </si>
  <si>
    <t>EMMANUEL SOLANO MARTINEZ</t>
  </si>
  <si>
    <t>ODALIS CARELA SALA</t>
  </si>
  <si>
    <t>OFICINA TERRITORIAL DE EMPLEO BAVARO</t>
  </si>
  <si>
    <t>OFICINA TERRITORIAL DE EMPLEO BONAO</t>
  </si>
  <si>
    <t>ROLANDO WILSON SANCHEZ</t>
  </si>
  <si>
    <t>OFICINA TERRITORIAL DE EMPLEO LOS ALCARRIZOS</t>
  </si>
  <si>
    <t>MIGUEL ANGEL PEREZ SUAREZ</t>
  </si>
  <si>
    <t>OFICINA TERRITORIAL DE EMPLEO VALDERDE MAO</t>
  </si>
  <si>
    <t>JOSE RAFAEL DIAZ DE PEÑA</t>
  </si>
  <si>
    <t>OFICINA TERRITORIAL DE EMPLEO PUERTO PLATA</t>
  </si>
  <si>
    <t>CLAUDIO ISIDRO RAMIREZ RODRIGUEZ</t>
  </si>
  <si>
    <t>CESAR ANTONIO MORALES LOPEZ</t>
  </si>
  <si>
    <t>CESAR AUGUSTO DE LOS SANTOS ANDERSO</t>
  </si>
  <si>
    <t>TOMAS GUERRERO BUENO</t>
  </si>
  <si>
    <t>BLANCA ROSAURA FIGUEROA GARCIA</t>
  </si>
  <si>
    <t>JUAN FRANCISCO POLANCO TORIBIO</t>
  </si>
  <si>
    <t>JULIO CESAR SANCHEZ CEVERINO</t>
  </si>
  <si>
    <t>LUISIANNY RAFELINA MARTE JAQUEZ</t>
  </si>
  <si>
    <t>WANDA ROSMERIS MERCEDES CUEVAS</t>
  </si>
  <si>
    <t>EDY RAFAEL RODRIGUEZ CAMPUSANO</t>
  </si>
  <si>
    <t>VIRGINIA EUGENIA BUENO SAVIÑON</t>
  </si>
  <si>
    <t>CESAR ANEUDY MERCEDES CEDEÑO</t>
  </si>
  <si>
    <t>DIRECCION GENERAL DE TRABAJO</t>
  </si>
  <si>
    <t>JUAN CARLOS SANCHEZ CASTILLO</t>
  </si>
  <si>
    <t>PARALEGAL</t>
  </si>
  <si>
    <t>DEPARTAMENTO DE MIGRACION LABORAL MT</t>
  </si>
  <si>
    <t>DEPARTAMENTO ASISTENCIA JUDICIAL MT</t>
  </si>
  <si>
    <t>EUDY ALTAGRACIA PEÑA TORIBIO</t>
  </si>
  <si>
    <t>ABOGADO ASISTENCIA JUDICIAL</t>
  </si>
  <si>
    <t>JOSE MIGUEL MORILLO TEJADA</t>
  </si>
  <si>
    <t>AGENCIA LOCAL DE JARABACOA MT</t>
  </si>
  <si>
    <t>JOSE LUIS CARABALLO RAMIREZ</t>
  </si>
  <si>
    <t>REPRESENTACION LOCAL DE TRABAJO DE AZUA MT</t>
  </si>
  <si>
    <t>MANUEL DE JESUS CIPRIAN DIAZ</t>
  </si>
  <si>
    <t>REPRESENTACION LOCAL DE TRABAJO DE BANI MT</t>
  </si>
  <si>
    <t>INES JOSEFINA VALDEZ MATOS</t>
  </si>
  <si>
    <t>REPRESENTACION LOCAL DE TRABAJO DE COTUI MT</t>
  </si>
  <si>
    <t>ALEXANDER DE JESUS ZORILLA SANTOS</t>
  </si>
  <si>
    <t>REPRESENTACION LOCAL DE TRABAJO DE ELIAS PIÑA MT</t>
  </si>
  <si>
    <t>EDGAR DAGOBERTO LUCIANO CABRAL</t>
  </si>
  <si>
    <t>REPRESENTACION LOCAL DE TRABAJO DE HIGUEY MT</t>
  </si>
  <si>
    <t>JOSE BIENVENIDO OTAÑEZ VILORIA</t>
  </si>
  <si>
    <t>DIANA ISABEL ARTEAGA VENEGAS</t>
  </si>
  <si>
    <t>JENNY ESPIRITUSANTO PEREZ</t>
  </si>
  <si>
    <t>JUAN BAUTISTA GONZALEZ SALCEDO</t>
  </si>
  <si>
    <t>REPRESENTACION LOCAL DE TRABAJO DE MONTECRISTY MT</t>
  </si>
  <si>
    <t>REPRESENTACION LOCAL DE TRABAJO DE PUERTO PLATA MT</t>
  </si>
  <si>
    <t>TOMAS GERALDINO RODRIGUEZ</t>
  </si>
  <si>
    <t>REPRESENTACION LOCAL DE TRABAJO DE SALCEDO MT</t>
  </si>
  <si>
    <t>MARIA ALEXANDRA VERAS GUZMAN</t>
  </si>
  <si>
    <t>YARITZA ELIANNY SANCHEZ VENTURA</t>
  </si>
  <si>
    <t>REPRESENTACION LOCAL DE TRABAJO DE SAN FRANCISCO DE MACORIS MT</t>
  </si>
  <si>
    <t>REPRESENTACION LOCAL DE TRABAJO DE SAN JOSE DE OCOA MT</t>
  </si>
  <si>
    <t>IVAN MANUEL PIMENTEL SANTANA</t>
  </si>
  <si>
    <t>REPRESENTACION LOCAL DE TRABAJO DE SAN PEDRO DE MACORIS MT</t>
  </si>
  <si>
    <t>BRENDA MAIRENY PUENTE DIAZ</t>
  </si>
  <si>
    <t>REPRESENTACION LOCAL DE TRABAJO DE SANTIAGO MT</t>
  </si>
  <si>
    <t>NANCY MARITZA LOVERAS ALONZO</t>
  </si>
  <si>
    <t>CARLA EUSEBIA PEGUERO LOPEZ</t>
  </si>
  <si>
    <t>RAMONA MARGARITA MUÑOZ MARTINEZ</t>
  </si>
  <si>
    <t>EMILIANO MOREL ABREU</t>
  </si>
  <si>
    <t>REPRESENTACION LOCAL DE TRABAJO DE SANTO DOMINGO MT</t>
  </si>
  <si>
    <t>LUISA ORFELINA SOTO SANTANA</t>
  </si>
  <si>
    <t>EVELIN ESCARLET ROMAN PEREZ</t>
  </si>
  <si>
    <t>REPRESENTACION LOCAL DE TRABAJO DE SANTO DOMINGO OESTE MT</t>
  </si>
  <si>
    <t>MARY DANIA LUCIANO MANZUETA</t>
  </si>
  <si>
    <t>MARIA ISABEL MARTINEZ LOPEZ</t>
  </si>
  <si>
    <t>REPRESENTACION LOCAL DE TRABAJO DE EL SEYBO MT</t>
  </si>
  <si>
    <t>NELSON ANTONIO CARVAJAL</t>
  </si>
  <si>
    <t>DIRECCION GENERAL DE HIGIENE Y SEGURIDAD INDUSTRIAL MT</t>
  </si>
  <si>
    <t>DEIBY MONTERO MONTERO</t>
  </si>
  <si>
    <t>OFICINA TERRITORIAL DE EMPLEO SANTO DOMINGO ESTE</t>
  </si>
  <si>
    <t>RUTH ESTHER DE JESUS VENTURA</t>
  </si>
  <si>
    <t>MARIA VERONICA GIMON GUZMAN</t>
  </si>
  <si>
    <t>COORDINADORA DE PROTOCOLO</t>
  </si>
  <si>
    <t>LUIS JAVIER RODRIGUEZ SURIEL</t>
  </si>
  <si>
    <t>ANTONIO RUIZ MATOS</t>
  </si>
  <si>
    <t>DIRECCION GENERAL DE EMPLEO MT</t>
  </si>
  <si>
    <t>OFICINA TERRITORIAL DE EMPLEO HIGUEY</t>
  </si>
  <si>
    <t>NANCY RODRIGUEZ CASTILLO</t>
  </si>
  <si>
    <t>DANILO ANTONIO HERNANDEZ VERAS</t>
  </si>
  <si>
    <t>MERCEDES DIGNORA RECIO BELTRE</t>
  </si>
  <si>
    <t>NATANAEL FELIZ ROSARIO</t>
  </si>
  <si>
    <t>YUBRANNY ENCARNACION PINEDA</t>
  </si>
  <si>
    <t>DEPARTAMENTO DE REGISTRO Y CONTROL DE ACCIONES LABORALES MT</t>
  </si>
  <si>
    <t>WENDY JACQUELINE DE LEON CARVAJAL</t>
  </si>
  <si>
    <t>OLIVER CARREÑO SIMO</t>
  </si>
  <si>
    <t>DIRECTOR (A) JURIDICO</t>
  </si>
  <si>
    <t>MIGUEL JOSE GUERRERO ACOSTA</t>
  </si>
  <si>
    <t>DIVISION DE SERVICIOS GENERALES MT</t>
  </si>
  <si>
    <t>ELECTRICISTA</t>
  </si>
  <si>
    <t>KIRSIS ADISA MONTERO VICIOSO</t>
  </si>
  <si>
    <t>CARMEN DAYSIS GONZALEZ MELGEN</t>
  </si>
  <si>
    <t>RAYNI DE JESUS BEATO BURGOS</t>
  </si>
  <si>
    <t>JUAN FRANCISCO ULERIO GARCIA</t>
  </si>
  <si>
    <t>AMBAR ALBURQUERQUE DE JESUS</t>
  </si>
  <si>
    <t>DIRECCION DE MEDIACION Y ARBITRAJE MT</t>
  </si>
  <si>
    <t>ARIS ALTAGRACIA REYES VENTURA</t>
  </si>
  <si>
    <t>REPRESENTACION LOCAL DE TRABAJO DE DAJABON MT</t>
  </si>
  <si>
    <t>REPRESENTACION LOCAL DE TRABAJO DE MOCA MT</t>
  </si>
  <si>
    <t>CARLOS JOSE BENCOSME SARANTE</t>
  </si>
  <si>
    <t>CLAUDIA MARIA ABREU ROBLES</t>
  </si>
  <si>
    <t>REPRESENTACION LOCAL DE TRABAJO DE MONTE PLATA MT</t>
  </si>
  <si>
    <t>EDDY MUSSOLINI DIAZ MENDEZ</t>
  </si>
  <si>
    <t>REPRESENTACION LOCAL DE TRABAJO DE NEYBA MT</t>
  </si>
  <si>
    <t>MARTINA ROA JIMENEZ</t>
  </si>
  <si>
    <t>REPRESENTACION LOCAL DE TRABAJO DE SAN CRISTOBAL MT</t>
  </si>
  <si>
    <t>KAZUKI REYES FELIPE</t>
  </si>
  <si>
    <t>EDDYS FERNANDO BATISTA ENCARNACION</t>
  </si>
  <si>
    <t>JUAN CABRERA PEÑA</t>
  </si>
  <si>
    <t>JOSE ALBERTO ENCARNACION APOLON</t>
  </si>
  <si>
    <t>JACINTA MERCEDES BAUTISTA MARTES</t>
  </si>
  <si>
    <t>LAURA CELESTE TORIBIO VERAS</t>
  </si>
  <si>
    <t>DEYANIRA JOSEFINA MARMOLEJOS PAULIN</t>
  </si>
  <si>
    <t>YRUMI FUERTES PIANTINI</t>
  </si>
  <si>
    <t>DIRECCION ADMINISTRATIVA MT</t>
  </si>
  <si>
    <t>DIRECTOR ADMINISTRATIVO</t>
  </si>
  <si>
    <t>LUCRECIA JULIETA PEREZ LUNA</t>
  </si>
  <si>
    <t>JOSE ALFONSO SAMBO BERAS</t>
  </si>
  <si>
    <t>REPRESENTACION LOCAL DE TRABAJO DE LA ROMANA MT</t>
  </si>
  <si>
    <t>RAYNER RAMON ARAUJO MEDRANO</t>
  </si>
  <si>
    <t>MELVIN RAFAEL PEREZ SARRAF</t>
  </si>
  <si>
    <t>VOCAL</t>
  </si>
  <si>
    <t>COMITÉ NACIONAL DE SALARIO MT</t>
  </si>
  <si>
    <t>REPRESENTACION LOCAL DE TRABAJO DE SANTIAGO RODRIGUEZ MT</t>
  </si>
  <si>
    <t>JEFFREY ESTEBAN FELIX CEPEDA</t>
  </si>
  <si>
    <t>DEPARTAMENTO DE COMUNICACIONES MT</t>
  </si>
  <si>
    <t>DISEÑADOR GRAFICO</t>
  </si>
  <si>
    <t>FORTUNATO SEGUNDO MOLINA FORTUNATO</t>
  </si>
  <si>
    <t>CAMAROGRAFO</t>
  </si>
  <si>
    <t>DYATA MURANI DEL PRADO</t>
  </si>
  <si>
    <t>PERIODISTA</t>
  </si>
  <si>
    <t>JACQUELINE SANCHEZ BAEZ</t>
  </si>
  <si>
    <t>DEPARTAMENTO DE CORRESPONDENCIA Y ARCHIVO</t>
  </si>
  <si>
    <t>MARIO DE JESUS ALVAREZ RODRIGUEZ</t>
  </si>
  <si>
    <t>COORDINADOR</t>
  </si>
  <si>
    <t>NICOLAS MONTERO MONTERO</t>
  </si>
  <si>
    <t>ANDRES EDILBERTO ACOSTA DIPP</t>
  </si>
  <si>
    <t>ENCARGADO</t>
  </si>
  <si>
    <t>ANA RITA JIMENEZ</t>
  </si>
  <si>
    <t xml:space="preserve">DIRECCION DE TECNOLOGIA DE LA INFORMACION COMUNICACIÓN MT </t>
  </si>
  <si>
    <t>ILIANA MARIA ORNES RODRIGUEZ</t>
  </si>
  <si>
    <t>PEGGY ALTAGRACIA BATISTA BATLLE</t>
  </si>
  <si>
    <t>OFICINA TERRITORIAL DE EMPLEO LA VEGA</t>
  </si>
  <si>
    <t>JIOLDANO PAULINO LORA</t>
  </si>
  <si>
    <t>DEPARTAMENTO DE ASISTENCIA JUDICIAL MT</t>
  </si>
  <si>
    <t>ALBA NELY FLORENTINO LEBRON</t>
  </si>
  <si>
    <t>ABOGADO</t>
  </si>
  <si>
    <t>OBISPO FIGUEROA MIESES</t>
  </si>
  <si>
    <t>ABOGADO DE ASISTENCIA JUDICIAL</t>
  </si>
  <si>
    <t>MARILIS PEREZ PEÑA</t>
  </si>
  <si>
    <t>ELSIDA LIZETTE VICTORIA BEATO BEATO</t>
  </si>
  <si>
    <t>REPRESENTACION LOCAL DE TRABAJO LA VEGA MT</t>
  </si>
  <si>
    <t>VICENTE DE PAUL PAYANO BASORA</t>
  </si>
  <si>
    <t>REPRESENTACION LOCAL DE TRABAJO DE NAGUA MT</t>
  </si>
  <si>
    <t>RAMON ANTONIO MARTINEZ</t>
  </si>
  <si>
    <t>BONIFACIO GONZALEZ REYNOSO</t>
  </si>
  <si>
    <t>BRAYLLAM MICHELL INFANTE</t>
  </si>
  <si>
    <t>MARIA CRISTINA ACOSTA CALCAÑO</t>
  </si>
  <si>
    <t>REPRESENTACION LOCAL DE TRABAJO DE SAMANA MT</t>
  </si>
  <si>
    <t>JENDER ROSARIO</t>
  </si>
  <si>
    <t>WINSTON DANIEL DE JESUS CUSTODIO</t>
  </si>
  <si>
    <t>REPRESENTACION LOCAL DE TRABAJO DE SAN JUAN DE LA MAGUANA MT</t>
  </si>
  <si>
    <t>ANGEL DANIEL GONZALEZ REYES</t>
  </si>
  <si>
    <t>BRUNO SILIE MERCEDES</t>
  </si>
  <si>
    <t>FIOR CACERES SANCHEZ</t>
  </si>
  <si>
    <t>OSVALDINA JECELY RAMIREZ MONTERO</t>
  </si>
  <si>
    <t>PAULA REYES PEGUERO</t>
  </si>
  <si>
    <t>HECTOR BIENVENIDO ROMERO SANCHEZ</t>
  </si>
  <si>
    <t>CLAUDINA CASTRO RODRIGUEZ</t>
  </si>
  <si>
    <t>TECNICO EN COMUNICACIONES</t>
  </si>
  <si>
    <t>JOSE ESTEBAN DE LEON PEREZ</t>
  </si>
  <si>
    <t>YOHANNA YANET HILARIO HERNANDEZ</t>
  </si>
  <si>
    <t>COORDINADOR PRENSA Y RELACIONES PUBLICAS</t>
  </si>
  <si>
    <t>KATHERINE GUILLEN COMAS</t>
  </si>
  <si>
    <t>JOSE DANIEL VASQUEZ BADIA</t>
  </si>
  <si>
    <t>DIVISION DE ELABORACION DE DOCUMENTOS LEGALES MT</t>
  </si>
  <si>
    <t>ENCARGADO (A) DIVISION DE ELABORACION DE DOCUMENTOS LEGALES MT</t>
  </si>
  <si>
    <t>MAIRELY MASSIEL REYES LECONTE</t>
  </si>
  <si>
    <t>DIRECCION DE RECURSOS HUMANO MT</t>
  </si>
  <si>
    <t>ANALISTA DE RECURSOS HUMANOS</t>
  </si>
  <si>
    <t>SOPORTE TECNICO INFORMATICO</t>
  </si>
  <si>
    <t>MASSIEL DESSIRETH NUÑEZ ACOSTA</t>
  </si>
  <si>
    <t>DIRECCION DE TRABAJO INFANTIL MT</t>
  </si>
  <si>
    <t>JORGE YORYI SAVIÑON PEREZ</t>
  </si>
  <si>
    <t>FRANCISCA ERIDANIA MEJIA MATOS</t>
  </si>
  <si>
    <t>OFICINA TERRITORIAL DE EMPLEO UASD</t>
  </si>
  <si>
    <t>GILBERT DANIEL DE JESUS ALMEYDA</t>
  </si>
  <si>
    <t>LAURENY MARINOLY SANTA CUELLO</t>
  </si>
  <si>
    <t>SAMUEL ELIAS CARABALLO PEREZ</t>
  </si>
  <si>
    <t>AGENCIA LOCAL DE BAVARO MT</t>
  </si>
  <si>
    <t>SANTA DEBARITA ANGOMAS</t>
  </si>
  <si>
    <t>PURO ARIAS VIZCAINO</t>
  </si>
  <si>
    <t>LEIDY ALTAGRACIA MENA MARTE</t>
  </si>
  <si>
    <t>REPRESENTACION LOCAL DE TRABAJO DE BONAO MT</t>
  </si>
  <si>
    <t>DISMARY TRINIDAD AMPARO</t>
  </si>
  <si>
    <t>ARMANDO ELUA MEVIL</t>
  </si>
  <si>
    <t>JENIFER MEJIA FIGUEROA</t>
  </si>
  <si>
    <t>ROSA YNES RODRIGUEZ SOSA</t>
  </si>
  <si>
    <t>MIGUELINA ANTONIA JIMENEZ RUBIERA</t>
  </si>
  <si>
    <t>JOHAN IVAN PEREZ REYES</t>
  </si>
  <si>
    <t>EULOGIA MERCEDES ALMONTE DE PAULINO</t>
  </si>
  <si>
    <t>TEMPORAL</t>
  </si>
  <si>
    <t>INDEFINIDO</t>
  </si>
  <si>
    <t>SARAH NOEMI PIMENTEL LOPEZ</t>
  </si>
  <si>
    <t>DIECCION DE RELACIONES INTERNACIONALES MT</t>
  </si>
  <si>
    <t>DIRECTOR</t>
  </si>
  <si>
    <t>ROXANNA MOREL PEREZ</t>
  </si>
  <si>
    <t>DEPARTAMENTO DE PROMOCION DE EMPLEO MT</t>
  </si>
  <si>
    <t>PROMOTOR</t>
  </si>
  <si>
    <t>JOAQUIN ALBERTO VALOY FERNANDEZ</t>
  </si>
  <si>
    <t>DIOMARIS ODALIS SANDOVAL CADET</t>
  </si>
  <si>
    <t>REPRESENTACION LOCAL DE TRABAJO HATO MAYOR MT</t>
  </si>
  <si>
    <t>BIELKA JOSERY SEVERINO VELOZ</t>
  </si>
  <si>
    <t>REPRESENTACION LOCAL DE TRABAJO HIGUEY MT</t>
  </si>
  <si>
    <t>YAJAIRA GOMEZ ORTIZ</t>
  </si>
  <si>
    <t>MEDIADOR</t>
  </si>
  <si>
    <t>CARLOS EDUARDO TAVERAS</t>
  </si>
  <si>
    <t>Sexo</t>
  </si>
  <si>
    <t>MASCULINO</t>
  </si>
  <si>
    <t>FEMENINO</t>
  </si>
  <si>
    <t>Categoría</t>
  </si>
  <si>
    <t>CARLOS IGNACIO CARABALLO CASTILLO</t>
  </si>
  <si>
    <t>OBSERVATORIO DEL MERCADO LABORAL DOMINICANO MT</t>
  </si>
  <si>
    <t>MARIA CRISTINA RODRIGUEZ GAUTREAU</t>
  </si>
  <si>
    <t>MISSAEL ARTURO PUIG MILIANO</t>
  </si>
  <si>
    <t>CAMILO JIMENEZ PAULINO</t>
  </si>
  <si>
    <t>JOHANNA RAFAELA VALDEZ</t>
  </si>
  <si>
    <t>LEONARDO DE LOS SANTOS RODRIGUEZ ALMONTE</t>
  </si>
  <si>
    <t>DIRECCION GENERAL DE EMPLEO</t>
  </si>
  <si>
    <t>AGENCIA DE VILLA ALTAGRACIA MT</t>
  </si>
  <si>
    <t>CECIL AUGUSTO HIRALDO COLLADO</t>
  </si>
  <si>
    <t>YSAIAS ALVAREZ CASTILLO</t>
  </si>
  <si>
    <t>SAHIRA DELROSARIO JACKSON SANCHEZ</t>
  </si>
  <si>
    <t>DIRECTOR DE TECNOLOGIA DE LA INFORMACION</t>
  </si>
  <si>
    <t>LUIS LEODANNY ALCANTARA VICENTE</t>
  </si>
  <si>
    <t xml:space="preserve">   (4*) Deducción directa declaración TSS del SUIRPLUS por registro de dependientes adicionales al SDSS. RD$1,350.12 por cada dependiente adicional registrado.</t>
  </si>
  <si>
    <t>DEPARTAMENTO DE VIGILANCIA Y EVALUACION MT</t>
  </si>
  <si>
    <t>KEURY GREGORIO MATEO MINYETY</t>
  </si>
  <si>
    <t>DIVISION DE LITIGIOS MT</t>
  </si>
  <si>
    <t>DIRECTOR DE RECURSOS HUMANOS</t>
  </si>
  <si>
    <t>JOSE MIGUEL FLORES EUSEBIO</t>
  </si>
  <si>
    <t>GUILLERMO RAFAEL GUTIERREZ BUENO</t>
  </si>
  <si>
    <t>MARIA DEL JESUS RAMIREZ LEBRON</t>
  </si>
  <si>
    <t>DILSIA CESARINA LANTIGUA BUENO</t>
  </si>
  <si>
    <t>ANALISTA FINANCIERO</t>
  </si>
  <si>
    <t>JULIO DANIEL UREÑA NOVA</t>
  </si>
  <si>
    <t>ADELIN MASSIEL ESPINAL FELIZ</t>
  </si>
  <si>
    <t>KELVIN ROSARIO DEL ROSARIO</t>
  </si>
  <si>
    <t>ROSIO DE JESUS MONTERO</t>
  </si>
  <si>
    <t>ROMUALDO PEÑA</t>
  </si>
  <si>
    <t>DIRECION +D109:U109DE MEDIACION Y ARBITRAJE MT</t>
  </si>
  <si>
    <t>REHININDA HIDALGO SANTIAGO</t>
  </si>
  <si>
    <t>ANALISTA LEGAL</t>
  </si>
  <si>
    <t>UBALDO JOSE ALEMANY MEJIA</t>
  </si>
  <si>
    <t>RAFAEL BAEZ JEREZ</t>
  </si>
  <si>
    <t>GREGORIO ALMANZAR FERREIRA</t>
  </si>
  <si>
    <t>OFICINA TERRITORIAL EMPLEO SANTO DOMINGO OESTE</t>
  </si>
  <si>
    <t>BERENICE MIREYA EVANGELISTA UBIERA</t>
  </si>
  <si>
    <t>MOISES EDUARDO ADAMES GARCIA</t>
  </si>
  <si>
    <t>ANALISTA OBSERVATORIO LABORAL</t>
  </si>
  <si>
    <t>WARKER ALBEROLI BAEZ VASQUEZ</t>
  </si>
  <si>
    <t>VIVIAN DAMIANA JACOBO GARCIA</t>
  </si>
  <si>
    <t>DIRECION FINANCIERA MT</t>
  </si>
  <si>
    <t>ROSA MARIA ARVELO CASTILLO</t>
  </si>
  <si>
    <t>ANALISTA DE PROYECTOS</t>
  </si>
  <si>
    <t>DIRECION GENERAL DE EMPLEO MT</t>
  </si>
  <si>
    <t>RACHEL CELESTE PIMENTEL RUIZ</t>
  </si>
  <si>
    <t>KARLA MARIA SANCHEZ ALCANTARA</t>
  </si>
  <si>
    <t>KEYRI YARINA RODRIGUEZ BERROA</t>
  </si>
  <si>
    <t>GESTOR DE PROTOCOLO</t>
  </si>
  <si>
    <t>ASTRID CAROLINA FALETTE JIMENEZ</t>
  </si>
  <si>
    <t>TECNICO ADMINISTRATIVO</t>
  </si>
  <si>
    <t>HEIRY RUIZ DE LA CRUZ</t>
  </si>
  <si>
    <t>LORENZO GONZALEZ CONCEPCION</t>
  </si>
  <si>
    <t>TECNICO ELECTRICISTA</t>
  </si>
  <si>
    <t>FEDERICO MANUEL POLINE ROSARIO</t>
  </si>
  <si>
    <t>MASCULINO+C45:R45C45:S45B46CC4+C45:U455:U45</t>
  </si>
  <si>
    <t>TECNICO DE REFRIGERACION</t>
  </si>
  <si>
    <t>JUAN PABLO MOJICA</t>
  </si>
  <si>
    <t>JAIME ENRIQUE MARTE GOMEZ</t>
  </si>
  <si>
    <t>CARLOS ROSARIO GARCIA</t>
  </si>
  <si>
    <t>ANALISTA CALIDAD EN LA GESTION</t>
  </si>
  <si>
    <t>JOSEFINA OGANDO MENDEZ</t>
  </si>
  <si>
    <t>JENNY ALTAGRACIA FLORENTINO REYES</t>
  </si>
  <si>
    <t>MANUEL DE JESUS MUÑOZ HERNANDEZ</t>
  </si>
  <si>
    <t>DIVISION DE ATENCION  A LA DIVERSIDAD MT</t>
  </si>
  <si>
    <t>DIVISION DE ATENCION  A LA DISCAPACIDAD MT</t>
  </si>
  <si>
    <t>ENCARGADO DE DIVISION</t>
  </si>
  <si>
    <t>RICHARD ESPAILLAT</t>
  </si>
  <si>
    <t>ANA MERCEDES SAGUISTA BATISTA</t>
  </si>
  <si>
    <t>JUAN REYNOSO MONERO</t>
  </si>
  <si>
    <t>DEIVIN JIMENEZ MATEO</t>
  </si>
  <si>
    <t>INDIRA ALTAGRACIA LORA PEREZ</t>
  </si>
  <si>
    <t>RAFAEL ANTONIO HILARIO RODRIGUEZ</t>
  </si>
  <si>
    <t>MARTHA EDUVIGIS LIRIANO ABREU</t>
  </si>
  <si>
    <t>GIANCARLOS FIDELIO TAVERAS PEÑA</t>
  </si>
  <si>
    <t>MARLENY</t>
  </si>
  <si>
    <t>SILVIA ANDRINA VARRONE BAUTISTA</t>
  </si>
  <si>
    <t>TECNICO DE RECURSOS HUMANOS</t>
  </si>
  <si>
    <t>ROMERIS MARTINA MENDEZ DIAZ</t>
  </si>
  <si>
    <t>ESCARLY MASIEL GUZMAN DIAZ</t>
  </si>
  <si>
    <t>RUDDY ALVAREZ SUERO</t>
  </si>
  <si>
    <t>WILLIAN IGNACIO FRIAS ARIAS</t>
  </si>
  <si>
    <t>JULIO CESAR CABRERA RUIZ</t>
  </si>
  <si>
    <t>DIRECCION DE INSPECCION MT</t>
  </si>
  <si>
    <t>GERALDO PAUL ZAVARCE SIERRALTA</t>
  </si>
  <si>
    <t>ALTAGRACIA LUNA CARRASCO</t>
  </si>
  <si>
    <t>PABLO ROBERTO LOPEZ ALFONSECA</t>
  </si>
  <si>
    <t>MILDRID  MERCEDES VALDEZ VALDEZ</t>
  </si>
  <si>
    <t>LUCRECIA CONTRERAS DOMINGUEZ</t>
  </si>
  <si>
    <t>DIRECION DE MEDIACION Y ARBITRAJE MT</t>
  </si>
  <si>
    <t>WILDEN ISAIAS SORIANO AGRAMONTE</t>
  </si>
  <si>
    <t>SCARLET GERTRUDIS ANDUJAR DIAZ</t>
  </si>
  <si>
    <t>SANTIAGO GERALDO GERALDO</t>
  </si>
  <si>
    <t>MECANICO AUTOMOTRIZ</t>
  </si>
  <si>
    <t>AYLETTEELIZABETH GORIS MARTE</t>
  </si>
  <si>
    <t>CARLOS DAVID BELTRAN TAVERAS</t>
  </si>
  <si>
    <t>SONIA ANTONIA LUCIANO PIÑA</t>
  </si>
  <si>
    <t>EDWARD CARLOS DEL VILLAR LIRANZO</t>
  </si>
  <si>
    <t>MINISTERIO DE TRABAJO</t>
  </si>
  <si>
    <t>2.1.1.2.08</t>
  </si>
  <si>
    <t>MINORKA VICTORIA MARSHUN CALDERON</t>
  </si>
  <si>
    <t>REPRESENTACION LOCAL DE TRABAJO DE HAINA MT</t>
  </si>
  <si>
    <t>JOHANNA ZORRILLA REYNOSO</t>
  </si>
  <si>
    <t>WENDY KARINA MORONTA LOPEZ</t>
  </si>
  <si>
    <t>DIRECCION DE COORDINACION DE CAPACITACION</t>
  </si>
  <si>
    <t>JOHANNI NUÑEZ ALMONTE</t>
  </si>
  <si>
    <t>PPROFESORA DE GRAMATICA</t>
  </si>
  <si>
    <t>GUSTAVO MARTIN ANTONIO PIANTINI GUZ</t>
  </si>
  <si>
    <t>DIRECTOR GENERAL</t>
  </si>
  <si>
    <t>ABRAHAM GABRIEL SILFA BATLLE</t>
  </si>
  <si>
    <t>ANALISTA DE MERCADO LABORAL</t>
  </si>
  <si>
    <t>ANDRYS CAROLINA CUELLO PAULINO</t>
  </si>
  <si>
    <t>OFICINA TERRITORIAL DE EMPLEO SAN PEDRO DE MACORIS</t>
  </si>
  <si>
    <t>JOSE FRANCISCO TOLENTINO CRISPIN</t>
  </si>
  <si>
    <t>GREGORIA ALTAGRACIA WOOTER GONZALEZ</t>
  </si>
  <si>
    <t>DEPARTAMENTO DE ADMINISTRACION DE RECURSOS HUMANOS MT</t>
  </si>
  <si>
    <t>DIVISION DE ALMACEN Y SUMINISTRO MT</t>
  </si>
  <si>
    <t>AUXILIAR DE CONTABILIDAD</t>
  </si>
  <si>
    <t>CAMILA CESARINA MONTERO DE OLEO</t>
  </si>
  <si>
    <t>MARIE ELENA ESTRADA NUÑEZ</t>
  </si>
  <si>
    <t>ANALISTA DE COMPRAS Y CONTRATACIONES</t>
  </si>
  <si>
    <t>GUSTAVO ADOLFO MORENO HERRERA</t>
  </si>
  <si>
    <t>CINDDY MAIRENI LIRIANO VELOZ</t>
  </si>
  <si>
    <t>TAIRIN GOMEZ JIMENEZ</t>
  </si>
  <si>
    <t>Correspondiente al mes de Septiembre del 2022</t>
  </si>
  <si>
    <r>
      <t xml:space="preserve">Nómina Personal </t>
    </r>
    <r>
      <rPr>
        <b/>
        <u/>
        <sz val="16"/>
        <rFont val="Century Gothic"/>
        <family val="2"/>
      </rPr>
      <t>Temporal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</si>
</sst>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409]d/mmm/yy;@"/>
    <numFmt numFmtId="165" formatCode="#,##0.00000000000000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entury Gothic"/>
      <family val="2"/>
    </font>
    <font>
      <sz val="11"/>
      <color theme="1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b/>
      <sz val="11"/>
      <color theme="1"/>
      <name val="Century Gothic"/>
      <family val="2"/>
    </font>
    <font>
      <b/>
      <sz val="12"/>
      <name val="Century Gothic"/>
      <family val="2"/>
    </font>
    <font>
      <sz val="16"/>
      <color theme="1"/>
      <name val="Book Antiqua"/>
      <family val="1"/>
    </font>
    <font>
      <sz val="18"/>
      <color theme="1"/>
      <name val="Century Gothic"/>
      <family val="2"/>
    </font>
    <font>
      <b/>
      <sz val="16"/>
      <name val="Century Gothic"/>
      <family val="2"/>
    </font>
    <font>
      <b/>
      <u/>
      <sz val="16"/>
      <name val="Century Gothic"/>
      <family val="2"/>
    </font>
    <font>
      <sz val="12"/>
      <name val="Segoe UI Historic"/>
      <family val="2"/>
    </font>
    <font>
      <sz val="12"/>
      <color theme="1"/>
      <name val="Segoe UI Historic"/>
      <family val="2"/>
    </font>
    <font>
      <sz val="13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42">
    <xf numFmtId="0" fontId="0" fillId="0" borderId="0" xfId="0"/>
    <xf numFmtId="0" fontId="20" fillId="0" borderId="0" xfId="0" applyFont="1" applyAlignment="1">
      <alignment vertical="center"/>
    </xf>
    <xf numFmtId="0" fontId="20" fillId="33" borderId="0" xfId="0" applyFont="1" applyFill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 wrapText="1"/>
    </xf>
    <xf numFmtId="0" fontId="20" fillId="0" borderId="2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Alignment="1">
      <alignment vertical="center" wrapText="1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vertical="center" wrapText="1"/>
    </xf>
    <xf numFmtId="0" fontId="22" fillId="33" borderId="0" xfId="0" applyFont="1" applyFill="1" applyBorder="1" applyAlignment="1">
      <alignment vertical="center"/>
    </xf>
    <xf numFmtId="4" fontId="22" fillId="33" borderId="0" xfId="0" applyNumberFormat="1" applyFont="1" applyFill="1" applyBorder="1" applyAlignment="1">
      <alignment vertical="center"/>
    </xf>
    <xf numFmtId="0" fontId="20" fillId="0" borderId="0" xfId="0" applyFont="1" applyBorder="1" applyAlignment="1">
      <alignment wrapText="1"/>
    </xf>
    <xf numFmtId="0" fontId="20" fillId="0" borderId="0" xfId="0" applyFont="1" applyAlignment="1"/>
    <xf numFmtId="0" fontId="20" fillId="0" borderId="0" xfId="0" applyFont="1" applyBorder="1" applyAlignment="1"/>
    <xf numFmtId="0" fontId="25" fillId="0" borderId="0" xfId="0" applyFont="1" applyBorder="1" applyAlignment="1">
      <alignment vertical="center"/>
    </xf>
    <xf numFmtId="0" fontId="20" fillId="33" borderId="0" xfId="0" applyFont="1" applyFill="1" applyBorder="1" applyAlignment="1">
      <alignment vertical="center"/>
    </xf>
    <xf numFmtId="4" fontId="20" fillId="0" borderId="0" xfId="0" applyNumberFormat="1" applyFont="1" applyBorder="1" applyAlignment="1">
      <alignment horizontal="center" vertical="center"/>
    </xf>
    <xf numFmtId="4" fontId="20" fillId="0" borderId="0" xfId="0" applyNumberFormat="1" applyFont="1" applyBorder="1" applyAlignment="1">
      <alignment vertical="center"/>
    </xf>
    <xf numFmtId="165" fontId="20" fillId="0" borderId="0" xfId="0" applyNumberFormat="1" applyFont="1" applyBorder="1" applyAlignment="1">
      <alignment horizontal="center" vertical="center"/>
    </xf>
    <xf numFmtId="0" fontId="21" fillId="33" borderId="0" xfId="0" applyFont="1" applyFill="1" applyBorder="1" applyAlignment="1">
      <alignment vertical="center"/>
    </xf>
    <xf numFmtId="4" fontId="20" fillId="33" borderId="21" xfId="0" applyNumberFormat="1" applyFont="1" applyFill="1" applyBorder="1" applyAlignment="1">
      <alignment horizontal="right" vertical="center"/>
    </xf>
    <xf numFmtId="43" fontId="22" fillId="33" borderId="0" xfId="42" applyFont="1" applyFill="1" applyBorder="1" applyAlignment="1">
      <alignment vertical="center"/>
    </xf>
    <xf numFmtId="0" fontId="20" fillId="33" borderId="0" xfId="0" applyFont="1" applyFill="1" applyBorder="1" applyAlignment="1">
      <alignment vertical="center" wrapText="1"/>
    </xf>
    <xf numFmtId="0" fontId="20" fillId="33" borderId="0" xfId="0" applyFont="1" applyFill="1" applyBorder="1" applyAlignment="1">
      <alignment horizontal="center" vertical="center"/>
    </xf>
    <xf numFmtId="4" fontId="20" fillId="33" borderId="0" xfId="0" applyNumberFormat="1" applyFont="1" applyFill="1" applyBorder="1" applyAlignment="1">
      <alignment vertical="center"/>
    </xf>
    <xf numFmtId="0" fontId="20" fillId="33" borderId="21" xfId="0" applyFont="1" applyFill="1" applyBorder="1" applyAlignment="1">
      <alignment horizontal="left" vertical="center" wrapText="1"/>
    </xf>
    <xf numFmtId="164" fontId="20" fillId="33" borderId="21" xfId="0" applyNumberFormat="1" applyFont="1" applyFill="1" applyBorder="1" applyAlignment="1">
      <alignment horizontal="left" vertical="center"/>
    </xf>
    <xf numFmtId="0" fontId="20" fillId="34" borderId="0" xfId="0" applyFont="1" applyFill="1" applyBorder="1" applyAlignment="1">
      <alignment vertical="center"/>
    </xf>
    <xf numFmtId="0" fontId="20" fillId="34" borderId="0" xfId="0" applyFont="1" applyFill="1" applyAlignment="1">
      <alignment vertical="center"/>
    </xf>
    <xf numFmtId="0" fontId="20" fillId="34" borderId="21" xfId="0" applyFont="1" applyFill="1" applyBorder="1" applyAlignment="1">
      <alignment horizontal="left" vertical="center" wrapText="1"/>
    </xf>
    <xf numFmtId="0" fontId="20" fillId="34" borderId="21" xfId="0" applyFont="1" applyFill="1" applyBorder="1" applyAlignment="1">
      <alignment horizontal="left" vertical="center"/>
    </xf>
    <xf numFmtId="164" fontId="20" fillId="34" borderId="21" xfId="0" applyNumberFormat="1" applyFont="1" applyFill="1" applyBorder="1" applyAlignment="1">
      <alignment horizontal="left" vertical="center"/>
    </xf>
    <xf numFmtId="4" fontId="20" fillId="34" borderId="21" xfId="0" applyNumberFormat="1" applyFont="1" applyFill="1" applyBorder="1" applyAlignment="1">
      <alignment horizontal="right" vertical="center"/>
    </xf>
    <xf numFmtId="0" fontId="20" fillId="34" borderId="21" xfId="0" applyFont="1" applyFill="1" applyBorder="1" applyAlignment="1">
      <alignment vertical="center"/>
    </xf>
    <xf numFmtId="0" fontId="0" fillId="34" borderId="21" xfId="0" applyFont="1" applyFill="1" applyBorder="1" applyAlignment="1">
      <alignment horizontal="left" vertical="center"/>
    </xf>
    <xf numFmtId="43" fontId="20" fillId="34" borderId="21" xfId="42" applyFont="1" applyFill="1" applyBorder="1" applyAlignment="1">
      <alignment horizontal="right" vertical="center"/>
    </xf>
    <xf numFmtId="0" fontId="0" fillId="34" borderId="0" xfId="0" applyFill="1" applyBorder="1"/>
    <xf numFmtId="0" fontId="0" fillId="34" borderId="0" xfId="0" applyFill="1"/>
    <xf numFmtId="0" fontId="0" fillId="34" borderId="21" xfId="0" applyFont="1" applyFill="1" applyBorder="1" applyAlignment="1">
      <alignment horizontal="left" vertical="center" wrapText="1"/>
    </xf>
    <xf numFmtId="49" fontId="20" fillId="34" borderId="21" xfId="0" applyNumberFormat="1" applyFont="1" applyFill="1" applyBorder="1" applyAlignment="1">
      <alignment horizontal="right" vertical="center"/>
    </xf>
    <xf numFmtId="0" fontId="20" fillId="33" borderId="21" xfId="0" applyFont="1" applyFill="1" applyBorder="1" applyAlignment="1">
      <alignment vertical="center"/>
    </xf>
    <xf numFmtId="0" fontId="20" fillId="33" borderId="21" xfId="0" applyFont="1" applyFill="1" applyBorder="1" applyAlignment="1">
      <alignment vertical="center" wrapText="1"/>
    </xf>
    <xf numFmtId="43" fontId="20" fillId="33" borderId="21" xfId="42" applyFont="1" applyFill="1" applyBorder="1" applyAlignment="1">
      <alignment vertical="center"/>
    </xf>
    <xf numFmtId="49" fontId="20" fillId="33" borderId="21" xfId="0" applyNumberFormat="1" applyFont="1" applyFill="1" applyBorder="1" applyAlignment="1">
      <alignment horizontal="right" vertical="center"/>
    </xf>
    <xf numFmtId="0" fontId="20" fillId="35" borderId="0" xfId="0" applyFont="1" applyFill="1" applyAlignment="1">
      <alignment vertical="center"/>
    </xf>
    <xf numFmtId="0" fontId="20" fillId="35" borderId="0" xfId="0" applyFont="1" applyFill="1" applyBorder="1" applyAlignment="1">
      <alignment vertical="center"/>
    </xf>
    <xf numFmtId="0" fontId="0" fillId="33" borderId="21" xfId="0" applyFill="1" applyBorder="1"/>
    <xf numFmtId="0" fontId="0" fillId="33" borderId="21" xfId="0" applyNumberFormat="1" applyFill="1" applyBorder="1" applyAlignment="1">
      <alignment horizontal="left"/>
    </xf>
    <xf numFmtId="4" fontId="0" fillId="33" borderId="21" xfId="0" applyNumberFormat="1" applyFill="1" applyBorder="1" applyAlignment="1"/>
    <xf numFmtId="43" fontId="0" fillId="33" borderId="21" xfId="42" applyFont="1" applyFill="1" applyBorder="1" applyAlignment="1"/>
    <xf numFmtId="0" fontId="0" fillId="33" borderId="0" xfId="0" applyFill="1"/>
    <xf numFmtId="43" fontId="20" fillId="0" borderId="0" xfId="42" applyFont="1" applyBorder="1" applyAlignment="1">
      <alignment horizontal="center" vertical="center"/>
    </xf>
    <xf numFmtId="43" fontId="20" fillId="0" borderId="0" xfId="0" applyNumberFormat="1" applyFont="1" applyBorder="1" applyAlignment="1">
      <alignment horizontal="center" vertical="center"/>
    </xf>
    <xf numFmtId="4" fontId="0" fillId="33" borderId="21" xfId="0" applyNumberFormat="1" applyFill="1" applyBorder="1" applyAlignment="1">
      <alignment vertical="center"/>
    </xf>
    <xf numFmtId="43" fontId="20" fillId="33" borderId="0" xfId="42" applyFont="1" applyFill="1" applyAlignment="1">
      <alignment vertical="center"/>
    </xf>
    <xf numFmtId="43" fontId="20" fillId="33" borderId="0" xfId="0" applyNumberFormat="1" applyFont="1" applyFill="1" applyBorder="1" applyAlignment="1">
      <alignment vertical="center"/>
    </xf>
    <xf numFmtId="4" fontId="20" fillId="33" borderId="0" xfId="0" applyNumberFormat="1" applyFont="1" applyFill="1" applyBorder="1" applyAlignment="1">
      <alignment horizontal="center" vertical="center"/>
    </xf>
    <xf numFmtId="43" fontId="26" fillId="33" borderId="0" xfId="42" applyFont="1" applyFill="1" applyBorder="1" applyAlignment="1">
      <alignment horizontal="center" vertical="center"/>
    </xf>
    <xf numFmtId="43" fontId="20" fillId="33" borderId="0" xfId="0" applyNumberFormat="1" applyFont="1" applyFill="1" applyBorder="1" applyAlignment="1">
      <alignment horizontal="center" vertical="center"/>
    </xf>
    <xf numFmtId="0" fontId="23" fillId="33" borderId="0" xfId="0" applyFont="1" applyFill="1" applyBorder="1" applyAlignment="1">
      <alignment vertical="center"/>
    </xf>
    <xf numFmtId="43" fontId="20" fillId="33" borderId="0" xfId="42" applyFont="1" applyFill="1" applyBorder="1" applyAlignment="1">
      <alignment horizontal="center" vertical="center"/>
    </xf>
    <xf numFmtId="0" fontId="20" fillId="33" borderId="0" xfId="0" applyFont="1" applyFill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4" fillId="36" borderId="19" xfId="0" applyFont="1" applyFill="1" applyBorder="1" applyAlignment="1">
      <alignment horizontal="center" vertical="center" wrapText="1"/>
    </xf>
    <xf numFmtId="0" fontId="24" fillId="36" borderId="27" xfId="0" applyFont="1" applyFill="1" applyBorder="1" applyAlignment="1">
      <alignment horizontal="center" vertical="center" wrapText="1"/>
    </xf>
    <xf numFmtId="0" fontId="24" fillId="36" borderId="0" xfId="0" applyFont="1" applyFill="1" applyBorder="1" applyAlignment="1">
      <alignment horizontal="center" vertical="center" wrapText="1"/>
    </xf>
    <xf numFmtId="0" fontId="20" fillId="33" borderId="21" xfId="0" applyFont="1" applyFill="1" applyBorder="1" applyAlignment="1">
      <alignment horizontal="center" vertical="center"/>
    </xf>
    <xf numFmtId="0" fontId="21" fillId="33" borderId="19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0" fillId="33" borderId="21" xfId="0" applyFont="1" applyFill="1" applyBorder="1" applyAlignment="1">
      <alignment horizontal="center" vertical="center" wrapText="1"/>
    </xf>
    <xf numFmtId="0" fontId="20" fillId="34" borderId="21" xfId="0" applyFont="1" applyFill="1" applyBorder="1" applyAlignment="1">
      <alignment horizontal="center" vertical="center"/>
    </xf>
    <xf numFmtId="0" fontId="0" fillId="33" borderId="21" xfId="0" applyFill="1" applyBorder="1" applyAlignment="1">
      <alignment horizontal="center"/>
    </xf>
    <xf numFmtId="0" fontId="20" fillId="34" borderId="21" xfId="0" applyFont="1" applyFill="1" applyBorder="1" applyAlignment="1">
      <alignment horizontal="center"/>
    </xf>
    <xf numFmtId="0" fontId="21" fillId="33" borderId="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9" fillId="33" borderId="0" xfId="0" applyFont="1" applyFill="1" applyBorder="1" applyAlignment="1">
      <alignment horizontal="center" vertical="center"/>
    </xf>
    <xf numFmtId="0" fontId="29" fillId="33" borderId="0" xfId="0" applyFont="1" applyFill="1" applyBorder="1" applyAlignment="1">
      <alignment vertical="center"/>
    </xf>
    <xf numFmtId="43" fontId="30" fillId="0" borderId="0" xfId="42" applyFont="1" applyBorder="1" applyAlignment="1">
      <alignment horizontal="center" vertical="center"/>
    </xf>
    <xf numFmtId="43" fontId="29" fillId="33" borderId="0" xfId="42" applyFont="1" applyFill="1" applyBorder="1" applyAlignment="1">
      <alignment vertical="center"/>
    </xf>
    <xf numFmtId="4" fontId="29" fillId="33" borderId="0" xfId="0" applyNumberFormat="1" applyFont="1" applyFill="1" applyBorder="1" applyAlignment="1">
      <alignment horizontal="right" vertical="center"/>
    </xf>
    <xf numFmtId="4" fontId="29" fillId="33" borderId="0" xfId="0" applyNumberFormat="1" applyFont="1" applyFill="1" applyBorder="1" applyAlignment="1">
      <alignment vertical="center"/>
    </xf>
    <xf numFmtId="0" fontId="30" fillId="0" borderId="0" xfId="0" applyFont="1" applyBorder="1" applyAlignment="1">
      <alignment vertical="center" wrapText="1"/>
    </xf>
    <xf numFmtId="0" fontId="31" fillId="33" borderId="0" xfId="0" applyFont="1" applyFill="1" applyBorder="1" applyAlignment="1">
      <alignment vertical="center"/>
    </xf>
    <xf numFmtId="0" fontId="31" fillId="33" borderId="0" xfId="0" applyFont="1" applyFill="1" applyBorder="1" applyAlignment="1">
      <alignment horizontal="center" vertical="center"/>
    </xf>
    <xf numFmtId="43" fontId="31" fillId="33" borderId="0" xfId="0" applyNumberFormat="1" applyFont="1" applyFill="1" applyBorder="1" applyAlignment="1">
      <alignment vertical="center"/>
    </xf>
    <xf numFmtId="4" fontId="31" fillId="33" borderId="0" xfId="0" applyNumberFormat="1" applyFont="1" applyFill="1" applyBorder="1" applyAlignment="1">
      <alignment vertical="center"/>
    </xf>
    <xf numFmtId="4" fontId="31" fillId="33" borderId="0" xfId="0" applyNumberFormat="1" applyFont="1" applyFill="1" applyBorder="1" applyAlignment="1">
      <alignment horizontal="right" vertical="center"/>
    </xf>
    <xf numFmtId="0" fontId="0" fillId="33" borderId="0" xfId="0" applyFill="1" applyBorder="1" applyAlignment="1">
      <alignment horizontal="center" vertical="center"/>
    </xf>
    <xf numFmtId="0" fontId="0" fillId="34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2" fillId="33" borderId="0" xfId="0" applyFont="1" applyFill="1" applyBorder="1" applyAlignment="1">
      <alignment horizontal="center" vertical="center"/>
    </xf>
    <xf numFmtId="0" fontId="32" fillId="33" borderId="0" xfId="0" applyFont="1" applyFill="1" applyBorder="1" applyAlignment="1">
      <alignment vertical="center"/>
    </xf>
    <xf numFmtId="43" fontId="33" fillId="0" borderId="0" xfId="42" applyFont="1" applyBorder="1" applyAlignment="1">
      <alignment horizontal="center" vertical="center"/>
    </xf>
    <xf numFmtId="43" fontId="32" fillId="33" borderId="0" xfId="42" applyFont="1" applyFill="1" applyBorder="1" applyAlignment="1">
      <alignment horizontal="center" vertical="center"/>
    </xf>
    <xf numFmtId="4" fontId="32" fillId="33" borderId="0" xfId="0" applyNumberFormat="1" applyFont="1" applyFill="1" applyBorder="1" applyAlignment="1">
      <alignment horizontal="right" vertical="center"/>
    </xf>
    <xf numFmtId="4" fontId="32" fillId="33" borderId="0" xfId="0" applyNumberFormat="1" applyFont="1" applyFill="1" applyBorder="1" applyAlignment="1">
      <alignment vertic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43" fontId="31" fillId="33" borderId="0" xfId="0" applyNumberFormat="1" applyFont="1" applyFill="1" applyBorder="1" applyAlignment="1">
      <alignment horizontal="center" vertical="center"/>
    </xf>
    <xf numFmtId="4" fontId="31" fillId="33" borderId="0" xfId="0" applyNumberFormat="1" applyFont="1" applyFill="1" applyBorder="1" applyAlignment="1">
      <alignment horizontal="center" vertical="center"/>
    </xf>
    <xf numFmtId="0" fontId="31" fillId="33" borderId="0" xfId="0" applyFont="1" applyFill="1" applyBorder="1" applyAlignment="1">
      <alignment horizontal="right" vertical="center"/>
    </xf>
    <xf numFmtId="0" fontId="20" fillId="33" borderId="0" xfId="0" applyFont="1" applyFill="1" applyBorder="1" applyAlignment="1">
      <alignment horizontal="center" vertical="center" wrapText="1"/>
    </xf>
    <xf numFmtId="0" fontId="21" fillId="36" borderId="21" xfId="0" applyFont="1" applyFill="1" applyBorder="1" applyAlignment="1">
      <alignment vertical="center" wrapText="1"/>
    </xf>
    <xf numFmtId="0" fontId="21" fillId="36" borderId="21" xfId="0" applyFont="1" applyFill="1" applyBorder="1" applyAlignment="1">
      <alignment horizontal="center" vertical="center"/>
    </xf>
    <xf numFmtId="0" fontId="21" fillId="36" borderId="21" xfId="0" applyFont="1" applyFill="1" applyBorder="1" applyAlignment="1">
      <alignment vertical="center"/>
    </xf>
    <xf numFmtId="4" fontId="21" fillId="36" borderId="21" xfId="0" applyNumberFormat="1" applyFont="1" applyFill="1" applyBorder="1" applyAlignment="1">
      <alignment vertical="center"/>
    </xf>
    <xf numFmtId="0" fontId="20" fillId="36" borderId="21" xfId="0" applyFont="1" applyFill="1" applyBorder="1" applyAlignment="1">
      <alignment vertical="center"/>
    </xf>
    <xf numFmtId="0" fontId="21" fillId="33" borderId="19" xfId="0" applyFont="1" applyFill="1" applyBorder="1" applyAlignment="1">
      <alignment horizontal="left" vertical="center"/>
    </xf>
    <xf numFmtId="0" fontId="22" fillId="33" borderId="0" xfId="0" applyFont="1" applyFill="1" applyBorder="1" applyAlignment="1">
      <alignment horizontal="left" vertical="center"/>
    </xf>
    <xf numFmtId="0" fontId="22" fillId="33" borderId="0" xfId="0" applyFont="1" applyFill="1" applyBorder="1" applyAlignment="1">
      <alignment horizontal="left" vertical="center" wrapText="1"/>
    </xf>
    <xf numFmtId="0" fontId="22" fillId="33" borderId="19" xfId="0" applyFont="1" applyFill="1" applyBorder="1" applyAlignment="1">
      <alignment horizontal="left" vertical="center"/>
    </xf>
    <xf numFmtId="0" fontId="20" fillId="33" borderId="0" xfId="0" applyFont="1" applyFill="1" applyBorder="1" applyAlignment="1">
      <alignment horizontal="left" vertical="center" wrapText="1"/>
    </xf>
    <xf numFmtId="0" fontId="30" fillId="0" borderId="0" xfId="0" applyFont="1" applyBorder="1" applyAlignment="1">
      <alignment horizontal="left" vertical="center" wrapText="1"/>
    </xf>
    <xf numFmtId="0" fontId="24" fillId="36" borderId="12" xfId="0" applyFont="1" applyFill="1" applyBorder="1" applyAlignment="1">
      <alignment horizontal="center" vertical="center" wrapText="1"/>
    </xf>
    <xf numFmtId="0" fontId="24" fillId="36" borderId="16" xfId="0" applyFont="1" applyFill="1" applyBorder="1" applyAlignment="1">
      <alignment horizontal="center" vertical="center" wrapText="1"/>
    </xf>
    <xf numFmtId="0" fontId="24" fillId="36" borderId="22" xfId="0" applyFont="1" applyFill="1" applyBorder="1" applyAlignment="1">
      <alignment horizontal="center" vertical="center" wrapText="1"/>
    </xf>
    <xf numFmtId="0" fontId="24" fillId="36" borderId="23" xfId="0" applyFont="1" applyFill="1" applyBorder="1" applyAlignment="1">
      <alignment horizontal="center" vertical="center" wrapText="1"/>
    </xf>
    <xf numFmtId="0" fontId="24" fillId="36" borderId="29" xfId="0" applyFont="1" applyFill="1" applyBorder="1" applyAlignment="1">
      <alignment horizontal="center" vertical="center" wrapText="1"/>
    </xf>
    <xf numFmtId="0" fontId="24" fillId="36" borderId="12" xfId="0" applyFont="1" applyFill="1" applyBorder="1" applyAlignment="1">
      <alignment horizontal="center" vertical="center"/>
    </xf>
    <xf numFmtId="0" fontId="24" fillId="36" borderId="16" xfId="0" applyFont="1" applyFill="1" applyBorder="1" applyAlignment="1">
      <alignment horizontal="center" vertical="center"/>
    </xf>
    <xf numFmtId="0" fontId="24" fillId="36" borderId="13" xfId="0" applyFont="1" applyFill="1" applyBorder="1" applyAlignment="1">
      <alignment horizontal="center" vertical="center"/>
    </xf>
    <xf numFmtId="0" fontId="24" fillId="36" borderId="14" xfId="0" applyFont="1" applyFill="1" applyBorder="1" applyAlignment="1">
      <alignment horizontal="center" vertical="center"/>
    </xf>
    <xf numFmtId="0" fontId="24" fillId="36" borderId="15" xfId="0" applyFont="1" applyFill="1" applyBorder="1" applyAlignment="1">
      <alignment horizontal="center" vertical="center"/>
    </xf>
    <xf numFmtId="0" fontId="21" fillId="36" borderId="21" xfId="0" applyFont="1" applyFill="1" applyBorder="1" applyAlignment="1">
      <alignment horizontal="left" vertical="center" wrapText="1"/>
    </xf>
    <xf numFmtId="0" fontId="19" fillId="33" borderId="0" xfId="0" applyFont="1" applyFill="1" applyBorder="1" applyAlignment="1">
      <alignment horizontal="center" vertical="center"/>
    </xf>
    <xf numFmtId="0" fontId="27" fillId="33" borderId="0" xfId="0" applyFont="1" applyFill="1" applyAlignment="1">
      <alignment horizontal="center" vertical="center"/>
    </xf>
    <xf numFmtId="0" fontId="27" fillId="33" borderId="18" xfId="0" applyFont="1" applyFill="1" applyBorder="1" applyAlignment="1">
      <alignment horizontal="center" vertical="center"/>
    </xf>
    <xf numFmtId="0" fontId="27" fillId="33" borderId="0" xfId="0" applyFont="1" applyFill="1" applyBorder="1" applyAlignment="1">
      <alignment horizontal="center" vertical="center"/>
    </xf>
    <xf numFmtId="0" fontId="24" fillId="36" borderId="13" xfId="0" applyFont="1" applyFill="1" applyBorder="1" applyAlignment="1">
      <alignment horizontal="center" vertical="center" wrapText="1"/>
    </xf>
    <xf numFmtId="0" fontId="24" fillId="36" borderId="15" xfId="0" applyFont="1" applyFill="1" applyBorder="1" applyAlignment="1">
      <alignment horizontal="center" vertical="center" wrapText="1"/>
    </xf>
    <xf numFmtId="0" fontId="24" fillId="36" borderId="25" xfId="0" applyFont="1" applyFill="1" applyBorder="1" applyAlignment="1">
      <alignment horizontal="center" vertical="center" wrapText="1"/>
    </xf>
    <xf numFmtId="0" fontId="24" fillId="36" borderId="26" xfId="0" applyFont="1" applyFill="1" applyBorder="1" applyAlignment="1">
      <alignment horizontal="center" vertical="center" wrapText="1"/>
    </xf>
    <xf numFmtId="0" fontId="24" fillId="36" borderId="17" xfId="0" applyFont="1" applyFill="1" applyBorder="1" applyAlignment="1">
      <alignment horizontal="center" vertical="center" wrapText="1"/>
    </xf>
    <xf numFmtId="0" fontId="24" fillId="36" borderId="28" xfId="0" applyFont="1" applyFill="1" applyBorder="1" applyAlignment="1">
      <alignment horizontal="center" vertical="center" wrapText="1"/>
    </xf>
    <xf numFmtId="0" fontId="24" fillId="36" borderId="24" xfId="0" applyFont="1" applyFill="1" applyBorder="1" applyAlignment="1">
      <alignment horizontal="center" vertical="center" wrapText="1"/>
    </xf>
    <xf numFmtId="0" fontId="24" fillId="36" borderId="10" xfId="0" applyFont="1" applyFill="1" applyBorder="1" applyAlignment="1">
      <alignment horizontal="center" vertical="center" wrapText="1"/>
    </xf>
    <xf numFmtId="0" fontId="24" fillId="36" borderId="30" xfId="0" applyFont="1" applyFill="1" applyBorder="1" applyAlignment="1">
      <alignment horizontal="center" vertical="center" wrapText="1"/>
    </xf>
    <xf numFmtId="0" fontId="24" fillId="36" borderId="11" xfId="0" applyFont="1" applyFill="1" applyBorder="1" applyAlignment="1">
      <alignment horizontal="center" vertical="center" wrapText="1"/>
    </xf>
    <xf numFmtId="0" fontId="24" fillId="36" borderId="19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2466036</xdr:colOff>
      <xdr:row>0</xdr:row>
      <xdr:rowOff>65305</xdr:rowOff>
    </xdr:from>
    <xdr:to>
      <xdr:col>8</xdr:col>
      <xdr:colOff>238124</xdr:colOff>
      <xdr:row>0</xdr:row>
      <xdr:rowOff>1968499</xdr:rowOff>
    </xdr:to>
    <xdr:pic>
      <xdr:nvPicPr>
        <xdr:cNvPr id="4" name="Imagen 3" descr="PAPEL CABECILLA TRABAJO-01.jp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15" t="4047" r="36841" b="83796"/>
        <a:stretch/>
      </xdr:blipFill>
      <xdr:spPr bwMode="auto">
        <a:xfrm>
          <a:off x="12610161" y="65305"/>
          <a:ext cx="3368026" cy="191113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16102</xdr:colOff>
      <xdr:row>254</xdr:row>
      <xdr:rowOff>147411</xdr:rowOff>
    </xdr:from>
    <xdr:to>
      <xdr:col>14</xdr:col>
      <xdr:colOff>40708</xdr:colOff>
      <xdr:row>257</xdr:row>
      <xdr:rowOff>186303</xdr:rowOff>
    </xdr:to>
    <xdr:pic>
      <xdr:nvPicPr>
        <xdr:cNvPr id="7" name="Imagen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80477" y="98286661"/>
          <a:ext cx="1993106" cy="753267"/>
        </a:xfrm>
        <a:prstGeom prst="rect">
          <a:avLst/>
        </a:prstGeom>
      </xdr:spPr>
    </xdr:pic>
    <xdr:clientData/>
  </xdr:twoCellAnchor>
  <xdr:twoCellAnchor editAs="oneCell">
    <xdr:from>
      <xdr:col>0</xdr:col>
      <xdr:colOff>526712</xdr:colOff>
      <xdr:row>254</xdr:row>
      <xdr:rowOff>229731</xdr:rowOff>
    </xdr:from>
    <xdr:to>
      <xdr:col>1</xdr:col>
      <xdr:colOff>1994241</xdr:colOff>
      <xdr:row>257</xdr:row>
      <xdr:rowOff>197074</xdr:rowOff>
    </xdr:to>
    <xdr:pic>
      <xdr:nvPicPr>
        <xdr:cNvPr id="8" name="Imagen 7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712" y="98368981"/>
          <a:ext cx="2054904" cy="681718"/>
        </a:xfrm>
        <a:prstGeom prst="rect">
          <a:avLst/>
        </a:prstGeom>
      </xdr:spPr>
    </xdr:pic>
    <xdr:clientData/>
  </xdr:twoCellAnchor>
  <xdr:twoCellAnchor editAs="oneCell">
    <xdr:from>
      <xdr:col>4</xdr:col>
      <xdr:colOff>90486</xdr:colOff>
      <xdr:row>254</xdr:row>
      <xdr:rowOff>213630</xdr:rowOff>
    </xdr:from>
    <xdr:to>
      <xdr:col>4</xdr:col>
      <xdr:colOff>2083366</xdr:colOff>
      <xdr:row>257</xdr:row>
      <xdr:rowOff>155686</xdr:rowOff>
    </xdr:to>
    <xdr:pic>
      <xdr:nvPicPr>
        <xdr:cNvPr id="10" name="Imagen 9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8736" y="98352880"/>
          <a:ext cx="1992880" cy="6564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68"/>
  <sheetViews>
    <sheetView tabSelected="1" zoomScale="55" zoomScaleNormal="55" zoomScalePageLayoutView="25" workbookViewId="0">
      <selection activeCell="D253" sqref="D253"/>
    </sheetView>
  </sheetViews>
  <sheetFormatPr baseColWidth="10" defaultColWidth="11.42578125" defaultRowHeight="16.5" x14ac:dyDescent="0.25"/>
  <cols>
    <col min="1" max="1" width="8.85546875" style="64" customWidth="1"/>
    <col min="2" max="2" width="56" style="1" bestFit="1" customWidth="1"/>
    <col min="3" max="3" width="15" style="77" customWidth="1"/>
    <col min="4" max="4" width="72.140625" style="5" customWidth="1"/>
    <col min="5" max="5" width="37.85546875" style="8" customWidth="1"/>
    <col min="6" max="6" width="16" style="64" customWidth="1"/>
    <col min="7" max="8" width="14.85546875" style="1" customWidth="1"/>
    <col min="9" max="9" width="17.42578125" style="2" customWidth="1"/>
    <col min="10" max="10" width="16.42578125" style="2" customWidth="1"/>
    <col min="11" max="11" width="12.7109375" style="1" customWidth="1"/>
    <col min="12" max="12" width="14.7109375" style="2" customWidth="1"/>
    <col min="13" max="14" width="14.7109375" style="1" customWidth="1"/>
    <col min="15" max="15" width="14.7109375" style="2" customWidth="1"/>
    <col min="16" max="17" width="14.7109375" style="1" customWidth="1"/>
    <col min="18" max="18" width="15.7109375" style="1" customWidth="1"/>
    <col min="19" max="19" width="14.7109375" style="1" customWidth="1"/>
    <col min="20" max="20" width="17.140625" style="1" customWidth="1"/>
    <col min="21" max="21" width="12.28515625" style="1" customWidth="1"/>
    <col min="22" max="16384" width="11.42578125" style="1"/>
  </cols>
  <sheetData>
    <row r="1" spans="1:22" ht="155.25" customHeight="1" x14ac:dyDescent="0.25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</row>
    <row r="2" spans="1:22" ht="30" customHeight="1" x14ac:dyDescent="0.25">
      <c r="A2" s="128" t="s">
        <v>427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</row>
    <row r="3" spans="1:22" ht="30.75" customHeight="1" thickBot="1" x14ac:dyDescent="0.3">
      <c r="A3" s="129" t="s">
        <v>426</v>
      </c>
      <c r="B3" s="129"/>
      <c r="C3" s="129"/>
      <c r="D3" s="129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4"/>
    </row>
    <row r="4" spans="1:22" s="46" customFormat="1" ht="32.25" customHeight="1" x14ac:dyDescent="0.25">
      <c r="A4" s="116" t="s">
        <v>2</v>
      </c>
      <c r="B4" s="116" t="s">
        <v>0</v>
      </c>
      <c r="C4" s="116" t="s">
        <v>298</v>
      </c>
      <c r="D4" s="118" t="s">
        <v>3</v>
      </c>
      <c r="E4" s="116" t="s">
        <v>42</v>
      </c>
      <c r="F4" s="121" t="s">
        <v>301</v>
      </c>
      <c r="G4" s="116" t="s">
        <v>30</v>
      </c>
      <c r="H4" s="116" t="s">
        <v>31</v>
      </c>
      <c r="I4" s="116" t="s">
        <v>4</v>
      </c>
      <c r="J4" s="116" t="s">
        <v>41</v>
      </c>
      <c r="K4" s="116" t="s">
        <v>43</v>
      </c>
      <c r="L4" s="123" t="s">
        <v>5</v>
      </c>
      <c r="M4" s="124"/>
      <c r="N4" s="124"/>
      <c r="O4" s="124"/>
      <c r="P4" s="124"/>
      <c r="Q4" s="125"/>
      <c r="R4" s="131" t="s">
        <v>6</v>
      </c>
      <c r="S4" s="132"/>
      <c r="T4" s="116" t="s">
        <v>40</v>
      </c>
      <c r="U4" s="116" t="s">
        <v>7</v>
      </c>
      <c r="V4" s="47"/>
    </row>
    <row r="5" spans="1:22" s="46" customFormat="1" ht="34.5" customHeight="1" x14ac:dyDescent="0.25">
      <c r="A5" s="117"/>
      <c r="B5" s="117"/>
      <c r="C5" s="117"/>
      <c r="D5" s="119"/>
      <c r="E5" s="117"/>
      <c r="F5" s="122"/>
      <c r="G5" s="122"/>
      <c r="H5" s="122"/>
      <c r="I5" s="117"/>
      <c r="J5" s="117"/>
      <c r="K5" s="117"/>
      <c r="L5" s="133" t="s">
        <v>8</v>
      </c>
      <c r="M5" s="134"/>
      <c r="N5" s="135" t="s">
        <v>34</v>
      </c>
      <c r="O5" s="137" t="s">
        <v>9</v>
      </c>
      <c r="P5" s="134"/>
      <c r="Q5" s="138" t="s">
        <v>37</v>
      </c>
      <c r="R5" s="140" t="s">
        <v>38</v>
      </c>
      <c r="S5" s="138" t="s">
        <v>39</v>
      </c>
      <c r="T5" s="117"/>
      <c r="U5" s="117"/>
      <c r="V5" s="47"/>
    </row>
    <row r="6" spans="1:22" s="46" customFormat="1" ht="52.5" customHeight="1" x14ac:dyDescent="0.25">
      <c r="A6" s="117"/>
      <c r="B6" s="117"/>
      <c r="C6" s="117"/>
      <c r="D6" s="120"/>
      <c r="E6" s="117"/>
      <c r="F6" s="122"/>
      <c r="G6" s="122"/>
      <c r="H6" s="122"/>
      <c r="I6" s="117"/>
      <c r="J6" s="117"/>
      <c r="K6" s="117"/>
      <c r="L6" s="65" t="s">
        <v>32</v>
      </c>
      <c r="M6" s="66" t="s">
        <v>33</v>
      </c>
      <c r="N6" s="136"/>
      <c r="O6" s="67" t="s">
        <v>35</v>
      </c>
      <c r="P6" s="66" t="s">
        <v>36</v>
      </c>
      <c r="Q6" s="139"/>
      <c r="R6" s="141"/>
      <c r="S6" s="139"/>
      <c r="T6" s="117"/>
      <c r="U6" s="117"/>
      <c r="V6" s="47"/>
    </row>
    <row r="7" spans="1:22" s="2" customFormat="1" ht="30" customHeight="1" x14ac:dyDescent="0.25">
      <c r="A7" s="68">
        <v>1</v>
      </c>
      <c r="B7" s="42" t="s">
        <v>399</v>
      </c>
      <c r="C7" s="71" t="s">
        <v>286</v>
      </c>
      <c r="D7" s="27" t="s">
        <v>400</v>
      </c>
      <c r="E7" s="43" t="s">
        <v>286</v>
      </c>
      <c r="F7" s="68" t="s">
        <v>282</v>
      </c>
      <c r="G7" s="28" t="s">
        <v>283</v>
      </c>
      <c r="H7" s="28" t="s">
        <v>283</v>
      </c>
      <c r="I7" s="44">
        <v>175000</v>
      </c>
      <c r="J7" s="44">
        <v>29503.759999999998</v>
      </c>
      <c r="K7" s="44">
        <v>25</v>
      </c>
      <c r="L7" s="42">
        <v>5022.5</v>
      </c>
      <c r="M7" s="22">
        <f>I7*7.1%</f>
        <v>12424.999999999998</v>
      </c>
      <c r="N7" s="22">
        <f>I7*1.1%</f>
        <v>1925.0000000000002</v>
      </c>
      <c r="O7" s="22">
        <v>4943.8</v>
      </c>
      <c r="P7" s="22">
        <f>I7*7.09%</f>
        <v>12407.5</v>
      </c>
      <c r="Q7" s="22">
        <f>+L7+O7</f>
        <v>9966.2999999999993</v>
      </c>
      <c r="R7" s="22">
        <f>SUM(J7+K7+L7+O7)</f>
        <v>39495.06</v>
      </c>
      <c r="S7" s="22">
        <f>SUM(M7+N7+P7)</f>
        <v>26757.5</v>
      </c>
      <c r="T7" s="22">
        <f>I7-R7</f>
        <v>135504.94</v>
      </c>
      <c r="U7" s="45" t="s">
        <v>401</v>
      </c>
    </row>
    <row r="8" spans="1:22" s="2" customFormat="1" ht="30" customHeight="1" x14ac:dyDescent="0.25">
      <c r="A8" s="68">
        <v>2</v>
      </c>
      <c r="B8" s="42" t="s">
        <v>424</v>
      </c>
      <c r="C8" s="71" t="s">
        <v>286</v>
      </c>
      <c r="D8" s="27" t="s">
        <v>400</v>
      </c>
      <c r="E8" s="43" t="s">
        <v>286</v>
      </c>
      <c r="F8" s="68" t="s">
        <v>282</v>
      </c>
      <c r="G8" s="28" t="s">
        <v>283</v>
      </c>
      <c r="H8" s="28" t="s">
        <v>283</v>
      </c>
      <c r="I8" s="44">
        <v>155000</v>
      </c>
      <c r="J8" s="44">
        <v>25042.74</v>
      </c>
      <c r="K8" s="44">
        <v>25</v>
      </c>
      <c r="L8" s="42">
        <v>4448.5</v>
      </c>
      <c r="M8" s="22">
        <f>I8*7.1%</f>
        <v>11004.999999999998</v>
      </c>
      <c r="N8" s="22">
        <f>I8*1.1%</f>
        <v>1705.0000000000002</v>
      </c>
      <c r="O8" s="22">
        <v>4712</v>
      </c>
      <c r="P8" s="22">
        <f>I8*7.09%</f>
        <v>10989.5</v>
      </c>
      <c r="Q8" s="22">
        <f>+L8+O8</f>
        <v>9160.5</v>
      </c>
      <c r="R8" s="22">
        <f>SUM(J8+K8+L8+O8)</f>
        <v>34228.240000000005</v>
      </c>
      <c r="S8" s="22">
        <f>SUM(M8+N8+P8)</f>
        <v>23699.5</v>
      </c>
      <c r="T8" s="22">
        <f>I8-R8</f>
        <v>120771.76</v>
      </c>
      <c r="U8" s="45" t="s">
        <v>401</v>
      </c>
    </row>
    <row r="9" spans="1:22" s="30" customFormat="1" ht="30" customHeight="1" x14ac:dyDescent="0.25">
      <c r="A9" s="68">
        <v>3</v>
      </c>
      <c r="B9" s="31" t="s">
        <v>214</v>
      </c>
      <c r="C9" s="72" t="s">
        <v>299</v>
      </c>
      <c r="D9" s="31" t="s">
        <v>49</v>
      </c>
      <c r="E9" s="31" t="s">
        <v>215</v>
      </c>
      <c r="F9" s="72" t="s">
        <v>282</v>
      </c>
      <c r="G9" s="33" t="s">
        <v>283</v>
      </c>
      <c r="H9" s="33" t="s">
        <v>283</v>
      </c>
      <c r="I9" s="22">
        <v>80000</v>
      </c>
      <c r="J9" s="22">
        <v>7063.34</v>
      </c>
      <c r="K9" s="34">
        <v>25</v>
      </c>
      <c r="L9" s="22">
        <f>I9*2.87%</f>
        <v>2296</v>
      </c>
      <c r="M9" s="34">
        <f>I9*7.1%</f>
        <v>5679.9999999999991</v>
      </c>
      <c r="N9" s="34">
        <f>I9*1.1%</f>
        <v>880.00000000000011</v>
      </c>
      <c r="O9" s="22">
        <f>I9*3.04%</f>
        <v>2432</v>
      </c>
      <c r="P9" s="34">
        <f>I9*7.09%</f>
        <v>5672</v>
      </c>
      <c r="Q9" s="34">
        <f>+L9+O9</f>
        <v>4728</v>
      </c>
      <c r="R9" s="34">
        <f>SUM(J9+K9+L9+O9)</f>
        <v>11816.34</v>
      </c>
      <c r="S9" s="34">
        <f>SUM(M9+N9+P9)</f>
        <v>12232</v>
      </c>
      <c r="T9" s="34">
        <f>I9-R9</f>
        <v>68183.66</v>
      </c>
      <c r="U9" s="41" t="s">
        <v>401</v>
      </c>
      <c r="V9" s="29"/>
    </row>
    <row r="10" spans="1:22" s="30" customFormat="1" ht="30" customHeight="1" x14ac:dyDescent="0.25">
      <c r="A10" s="68">
        <v>4</v>
      </c>
      <c r="B10" s="31" t="s">
        <v>216</v>
      </c>
      <c r="C10" s="72" t="s">
        <v>299</v>
      </c>
      <c r="D10" s="31" t="s">
        <v>49</v>
      </c>
      <c r="E10" s="31" t="s">
        <v>215</v>
      </c>
      <c r="F10" s="72" t="s">
        <v>282</v>
      </c>
      <c r="G10" s="33" t="s">
        <v>283</v>
      </c>
      <c r="H10" s="33" t="s">
        <v>283</v>
      </c>
      <c r="I10" s="22">
        <v>80000</v>
      </c>
      <c r="J10" s="22">
        <v>7400.87</v>
      </c>
      <c r="K10" s="34">
        <v>25</v>
      </c>
      <c r="L10" s="22">
        <f t="shared" ref="L10:L110" si="0">I10*2.87%</f>
        <v>2296</v>
      </c>
      <c r="M10" s="34">
        <f t="shared" ref="M10:M64" si="1">I10*7.1%</f>
        <v>5679.9999999999991</v>
      </c>
      <c r="N10" s="34">
        <f t="shared" ref="N10:N64" si="2">I10*1.1%</f>
        <v>880.00000000000011</v>
      </c>
      <c r="O10" s="22">
        <f t="shared" ref="O10:O62" si="3">I10*3.04%</f>
        <v>2432</v>
      </c>
      <c r="P10" s="34">
        <f t="shared" ref="P10:P64" si="4">I10*7.09%</f>
        <v>5672</v>
      </c>
      <c r="Q10" s="34">
        <f t="shared" ref="Q10:Q64" si="5">+L10+O10</f>
        <v>4728</v>
      </c>
      <c r="R10" s="34">
        <f t="shared" ref="R10:R61" si="6">SUM(J10+K10+L10+O10)</f>
        <v>12153.869999999999</v>
      </c>
      <c r="S10" s="34">
        <f t="shared" ref="S10:S64" si="7">SUM(M10+N10+P10)</f>
        <v>12232</v>
      </c>
      <c r="T10" s="34">
        <f t="shared" ref="T10:T64" si="8">I10-R10</f>
        <v>67846.13</v>
      </c>
      <c r="U10" s="41" t="s">
        <v>401</v>
      </c>
      <c r="V10" s="29"/>
    </row>
    <row r="11" spans="1:22" s="30" customFormat="1" ht="30" customHeight="1" x14ac:dyDescent="0.25">
      <c r="A11" s="68">
        <v>5</v>
      </c>
      <c r="B11" s="31" t="s">
        <v>153</v>
      </c>
      <c r="C11" s="72" t="s">
        <v>300</v>
      </c>
      <c r="D11" s="31" t="s">
        <v>49</v>
      </c>
      <c r="E11" s="31" t="s">
        <v>154</v>
      </c>
      <c r="F11" s="72" t="s">
        <v>282</v>
      </c>
      <c r="G11" s="33" t="s">
        <v>283</v>
      </c>
      <c r="H11" s="33" t="s">
        <v>283</v>
      </c>
      <c r="I11" s="22">
        <v>100000</v>
      </c>
      <c r="J11" s="22">
        <v>12105.37</v>
      </c>
      <c r="K11" s="34">
        <v>25</v>
      </c>
      <c r="L11" s="22">
        <v>2870</v>
      </c>
      <c r="M11" s="34">
        <f t="shared" si="1"/>
        <v>7099.9999999999991</v>
      </c>
      <c r="N11" s="34">
        <f t="shared" si="2"/>
        <v>1100</v>
      </c>
      <c r="O11" s="22">
        <v>3040</v>
      </c>
      <c r="P11" s="34">
        <f t="shared" si="4"/>
        <v>7090.0000000000009</v>
      </c>
      <c r="Q11" s="34">
        <f t="shared" si="5"/>
        <v>5910</v>
      </c>
      <c r="R11" s="34">
        <f t="shared" si="6"/>
        <v>18040.370000000003</v>
      </c>
      <c r="S11" s="34">
        <f t="shared" si="7"/>
        <v>15290</v>
      </c>
      <c r="T11" s="34">
        <f t="shared" si="8"/>
        <v>81959.63</v>
      </c>
      <c r="U11" s="41" t="s">
        <v>401</v>
      </c>
      <c r="V11" s="29"/>
    </row>
    <row r="12" spans="1:22" s="30" customFormat="1" ht="30" customHeight="1" x14ac:dyDescent="0.25">
      <c r="A12" s="68">
        <v>6</v>
      </c>
      <c r="B12" s="31" t="s">
        <v>349</v>
      </c>
      <c r="C12" s="72" t="s">
        <v>299</v>
      </c>
      <c r="D12" s="31" t="s">
        <v>49</v>
      </c>
      <c r="E12" s="31" t="s">
        <v>350</v>
      </c>
      <c r="F12" s="72" t="s">
        <v>282</v>
      </c>
      <c r="G12" s="33" t="s">
        <v>283</v>
      </c>
      <c r="H12" s="33" t="s">
        <v>283</v>
      </c>
      <c r="I12" s="22">
        <v>40000</v>
      </c>
      <c r="J12" s="22">
        <v>442.65</v>
      </c>
      <c r="K12" s="34">
        <v>25</v>
      </c>
      <c r="L12" s="22">
        <f t="shared" ref="L12" si="9">I12*2.87%</f>
        <v>1148</v>
      </c>
      <c r="M12" s="34">
        <f t="shared" ref="M12" si="10">I12*7.1%</f>
        <v>2839.9999999999995</v>
      </c>
      <c r="N12" s="34">
        <f t="shared" ref="N12" si="11">I12*1.1%</f>
        <v>440.00000000000006</v>
      </c>
      <c r="O12" s="22">
        <f t="shared" ref="O12" si="12">I12*3.04%</f>
        <v>1216</v>
      </c>
      <c r="P12" s="34">
        <f t="shared" ref="P12" si="13">I12*7.09%</f>
        <v>2836</v>
      </c>
      <c r="Q12" s="34">
        <f t="shared" ref="Q12" si="14">+L12+O12</f>
        <v>2364</v>
      </c>
      <c r="R12" s="34">
        <f t="shared" ref="R12" si="15">SUM(J12+K12+L12+O12)</f>
        <v>2831.65</v>
      </c>
      <c r="S12" s="34">
        <f t="shared" ref="S12" si="16">SUM(M12+N12+P12)</f>
        <v>6116</v>
      </c>
      <c r="T12" s="34">
        <f t="shared" ref="T12" si="17">I12-R12</f>
        <v>37168.35</v>
      </c>
      <c r="U12" s="41" t="s">
        <v>401</v>
      </c>
      <c r="V12" s="29"/>
    </row>
    <row r="13" spans="1:22" s="30" customFormat="1" ht="30" customHeight="1" x14ac:dyDescent="0.25">
      <c r="A13" s="68">
        <v>7</v>
      </c>
      <c r="B13" s="31" t="s">
        <v>344</v>
      </c>
      <c r="C13" s="72" t="s">
        <v>300</v>
      </c>
      <c r="D13" s="31" t="s">
        <v>49</v>
      </c>
      <c r="E13" s="31" t="s">
        <v>345</v>
      </c>
      <c r="F13" s="72" t="s">
        <v>282</v>
      </c>
      <c r="G13" s="33" t="s">
        <v>283</v>
      </c>
      <c r="H13" s="33" t="s">
        <v>283</v>
      </c>
      <c r="I13" s="22">
        <v>50000</v>
      </c>
      <c r="J13" s="22">
        <v>1651.48</v>
      </c>
      <c r="K13" s="34">
        <v>25</v>
      </c>
      <c r="L13" s="22">
        <v>1435</v>
      </c>
      <c r="M13" s="34">
        <f t="shared" si="1"/>
        <v>3549.9999999999995</v>
      </c>
      <c r="N13" s="34">
        <f t="shared" si="2"/>
        <v>550</v>
      </c>
      <c r="O13" s="22">
        <f t="shared" si="3"/>
        <v>1520</v>
      </c>
      <c r="P13" s="34">
        <f t="shared" si="4"/>
        <v>3545.0000000000005</v>
      </c>
      <c r="Q13" s="34">
        <f t="shared" si="5"/>
        <v>2955</v>
      </c>
      <c r="R13" s="34">
        <f>SUM(J13+K13+L13+O13)</f>
        <v>4631.4799999999996</v>
      </c>
      <c r="S13" s="34">
        <f>SUM(M13+N13+P13)</f>
        <v>7645</v>
      </c>
      <c r="T13" s="34">
        <f>I13-R13</f>
        <v>45368.520000000004</v>
      </c>
      <c r="U13" s="41" t="s">
        <v>401</v>
      </c>
      <c r="V13" s="29"/>
    </row>
    <row r="14" spans="1:22" s="30" customFormat="1" ht="30" customHeight="1" x14ac:dyDescent="0.25">
      <c r="A14" s="68">
        <v>8</v>
      </c>
      <c r="B14" s="31" t="s">
        <v>47</v>
      </c>
      <c r="C14" s="72" t="s">
        <v>300</v>
      </c>
      <c r="D14" s="31" t="s">
        <v>49</v>
      </c>
      <c r="E14" s="31" t="s">
        <v>48</v>
      </c>
      <c r="F14" s="72" t="s">
        <v>282</v>
      </c>
      <c r="G14" s="33" t="s">
        <v>283</v>
      </c>
      <c r="H14" s="33" t="s">
        <v>283</v>
      </c>
      <c r="I14" s="22">
        <v>65000</v>
      </c>
      <c r="J14" s="22">
        <v>4427.58</v>
      </c>
      <c r="K14" s="34">
        <v>25</v>
      </c>
      <c r="L14" s="22">
        <f t="shared" si="0"/>
        <v>1865.5</v>
      </c>
      <c r="M14" s="34">
        <f>I14*7.1%</f>
        <v>4615</v>
      </c>
      <c r="N14" s="34">
        <f>I14*1.1%</f>
        <v>715.00000000000011</v>
      </c>
      <c r="O14" s="22">
        <f>I14*3.04%</f>
        <v>1976</v>
      </c>
      <c r="P14" s="34">
        <f>I14*7.09%</f>
        <v>4608.5</v>
      </c>
      <c r="Q14" s="34">
        <f>+L14+O14</f>
        <v>3841.5</v>
      </c>
      <c r="R14" s="34">
        <f>SUM(J14+K14+L14+O14)</f>
        <v>8294.08</v>
      </c>
      <c r="S14" s="34">
        <f>SUM(M14+N14+P14)</f>
        <v>9938.5</v>
      </c>
      <c r="T14" s="34">
        <f>I14-R14</f>
        <v>56705.919999999998</v>
      </c>
      <c r="U14" s="41" t="s">
        <v>401</v>
      </c>
      <c r="V14" s="29"/>
    </row>
    <row r="15" spans="1:22" s="30" customFormat="1" ht="30" customHeight="1" x14ac:dyDescent="0.25">
      <c r="A15" s="68">
        <v>9</v>
      </c>
      <c r="B15" s="31" t="s">
        <v>201</v>
      </c>
      <c r="C15" s="72" t="s">
        <v>299</v>
      </c>
      <c r="D15" s="31" t="s">
        <v>203</v>
      </c>
      <c r="E15" s="31" t="s">
        <v>202</v>
      </c>
      <c r="F15" s="72" t="s">
        <v>282</v>
      </c>
      <c r="G15" s="33" t="s">
        <v>283</v>
      </c>
      <c r="H15" s="33" t="s">
        <v>283</v>
      </c>
      <c r="I15" s="22">
        <v>46000</v>
      </c>
      <c r="J15" s="22">
        <v>1289.46</v>
      </c>
      <c r="K15" s="34">
        <v>25</v>
      </c>
      <c r="L15" s="22">
        <f t="shared" si="0"/>
        <v>1320.2</v>
      </c>
      <c r="M15" s="34">
        <f t="shared" si="1"/>
        <v>3265.9999999999995</v>
      </c>
      <c r="N15" s="34">
        <f t="shared" si="2"/>
        <v>506.00000000000006</v>
      </c>
      <c r="O15" s="22">
        <f t="shared" si="3"/>
        <v>1398.4</v>
      </c>
      <c r="P15" s="34">
        <f t="shared" si="4"/>
        <v>3261.4</v>
      </c>
      <c r="Q15" s="34">
        <f t="shared" si="5"/>
        <v>2718.6000000000004</v>
      </c>
      <c r="R15" s="34">
        <f t="shared" si="6"/>
        <v>4033.06</v>
      </c>
      <c r="S15" s="34">
        <f t="shared" si="7"/>
        <v>7033.4</v>
      </c>
      <c r="T15" s="34">
        <f t="shared" si="8"/>
        <v>41966.94</v>
      </c>
      <c r="U15" s="41" t="s">
        <v>401</v>
      </c>
      <c r="V15" s="29"/>
    </row>
    <row r="16" spans="1:22" s="30" customFormat="1" ht="30" customHeight="1" x14ac:dyDescent="0.25">
      <c r="A16" s="68">
        <v>10</v>
      </c>
      <c r="B16" s="31" t="s">
        <v>155</v>
      </c>
      <c r="C16" s="72" t="s">
        <v>299</v>
      </c>
      <c r="D16" s="31" t="s">
        <v>52</v>
      </c>
      <c r="E16" s="31" t="s">
        <v>21</v>
      </c>
      <c r="F16" s="72" t="s">
        <v>282</v>
      </c>
      <c r="G16" s="33" t="s">
        <v>283</v>
      </c>
      <c r="H16" s="33" t="s">
        <v>283</v>
      </c>
      <c r="I16" s="22">
        <v>90000</v>
      </c>
      <c r="J16" s="22">
        <v>9753.1200000000008</v>
      </c>
      <c r="K16" s="34">
        <v>25</v>
      </c>
      <c r="L16" s="22">
        <f t="shared" si="0"/>
        <v>2583</v>
      </c>
      <c r="M16" s="34">
        <f t="shared" si="1"/>
        <v>6389.9999999999991</v>
      </c>
      <c r="N16" s="34">
        <f t="shared" si="2"/>
        <v>990.00000000000011</v>
      </c>
      <c r="O16" s="22">
        <f t="shared" si="3"/>
        <v>2736</v>
      </c>
      <c r="P16" s="34">
        <f t="shared" si="4"/>
        <v>6381</v>
      </c>
      <c r="Q16" s="34">
        <f t="shared" si="5"/>
        <v>5319</v>
      </c>
      <c r="R16" s="34">
        <f t="shared" si="6"/>
        <v>15097.12</v>
      </c>
      <c r="S16" s="34">
        <f t="shared" si="7"/>
        <v>13761</v>
      </c>
      <c r="T16" s="34">
        <f t="shared" si="8"/>
        <v>74902.880000000005</v>
      </c>
      <c r="U16" s="41" t="s">
        <v>401</v>
      </c>
      <c r="V16" s="29"/>
    </row>
    <row r="17" spans="1:72" s="30" customFormat="1" ht="30" customHeight="1" x14ac:dyDescent="0.25">
      <c r="A17" s="68">
        <v>11</v>
      </c>
      <c r="B17" s="31" t="s">
        <v>361</v>
      </c>
      <c r="C17" s="72" t="s">
        <v>299</v>
      </c>
      <c r="D17" s="31" t="s">
        <v>52</v>
      </c>
      <c r="E17" s="31" t="s">
        <v>362</v>
      </c>
      <c r="F17" s="72" t="s">
        <v>282</v>
      </c>
      <c r="G17" s="33" t="s">
        <v>283</v>
      </c>
      <c r="H17" s="33" t="s">
        <v>283</v>
      </c>
      <c r="I17" s="22">
        <v>61000</v>
      </c>
      <c r="J17" s="22">
        <v>3674.86</v>
      </c>
      <c r="K17" s="34">
        <v>25</v>
      </c>
      <c r="L17" s="22">
        <f t="shared" si="0"/>
        <v>1750.7</v>
      </c>
      <c r="M17" s="34">
        <f t="shared" si="1"/>
        <v>4331</v>
      </c>
      <c r="N17" s="34">
        <f t="shared" si="2"/>
        <v>671.00000000000011</v>
      </c>
      <c r="O17" s="22">
        <f t="shared" si="3"/>
        <v>1854.4</v>
      </c>
      <c r="P17" s="34">
        <f t="shared" si="4"/>
        <v>4324.9000000000005</v>
      </c>
      <c r="Q17" s="34">
        <f t="shared" si="5"/>
        <v>3605.1000000000004</v>
      </c>
      <c r="R17" s="34">
        <f t="shared" si="6"/>
        <v>7304.9600000000009</v>
      </c>
      <c r="S17" s="34">
        <f t="shared" si="7"/>
        <v>9326.9000000000015</v>
      </c>
      <c r="T17" s="34">
        <f t="shared" si="8"/>
        <v>53695.040000000001</v>
      </c>
      <c r="U17" s="41" t="s">
        <v>401</v>
      </c>
      <c r="V17" s="29"/>
    </row>
    <row r="18" spans="1:72" s="2" customFormat="1" ht="30" customHeight="1" x14ac:dyDescent="0.25">
      <c r="A18" s="68">
        <v>12</v>
      </c>
      <c r="B18" s="27" t="s">
        <v>363</v>
      </c>
      <c r="C18" s="68" t="s">
        <v>300</v>
      </c>
      <c r="D18" s="27" t="s">
        <v>52</v>
      </c>
      <c r="E18" s="27" t="s">
        <v>362</v>
      </c>
      <c r="F18" s="68" t="s">
        <v>282</v>
      </c>
      <c r="G18" s="28" t="s">
        <v>283</v>
      </c>
      <c r="H18" s="28" t="s">
        <v>283</v>
      </c>
      <c r="I18" s="22">
        <v>61000</v>
      </c>
      <c r="J18" s="22">
        <v>3674.86</v>
      </c>
      <c r="K18" s="22">
        <v>25</v>
      </c>
      <c r="L18" s="22">
        <f t="shared" si="0"/>
        <v>1750.7</v>
      </c>
      <c r="M18" s="22">
        <f t="shared" si="1"/>
        <v>4331</v>
      </c>
      <c r="N18" s="22">
        <f t="shared" si="2"/>
        <v>671.00000000000011</v>
      </c>
      <c r="O18" s="22">
        <f t="shared" si="3"/>
        <v>1854.4</v>
      </c>
      <c r="P18" s="22">
        <f t="shared" si="4"/>
        <v>4324.9000000000005</v>
      </c>
      <c r="Q18" s="22">
        <f t="shared" si="5"/>
        <v>3605.1000000000004</v>
      </c>
      <c r="R18" s="22">
        <f t="shared" si="6"/>
        <v>7304.9600000000009</v>
      </c>
      <c r="S18" s="22">
        <f t="shared" si="7"/>
        <v>9326.9000000000015</v>
      </c>
      <c r="T18" s="22">
        <f t="shared" si="8"/>
        <v>53695.040000000001</v>
      </c>
      <c r="U18" s="41" t="s">
        <v>401</v>
      </c>
      <c r="V18" s="17"/>
    </row>
    <row r="19" spans="1:72" s="35" customFormat="1" ht="30" customHeight="1" x14ac:dyDescent="0.25">
      <c r="A19" s="68">
        <v>13</v>
      </c>
      <c r="B19" s="31" t="s">
        <v>284</v>
      </c>
      <c r="C19" s="72" t="s">
        <v>300</v>
      </c>
      <c r="D19" s="31" t="s">
        <v>285</v>
      </c>
      <c r="E19" s="31" t="s">
        <v>286</v>
      </c>
      <c r="F19" s="72" t="s">
        <v>282</v>
      </c>
      <c r="G19" s="33" t="s">
        <v>283</v>
      </c>
      <c r="H19" s="33" t="s">
        <v>283</v>
      </c>
      <c r="I19" s="22">
        <v>155000</v>
      </c>
      <c r="J19" s="22">
        <v>24705.21</v>
      </c>
      <c r="K19" s="34">
        <v>25</v>
      </c>
      <c r="L19" s="22">
        <f t="shared" si="0"/>
        <v>4448.5</v>
      </c>
      <c r="M19" s="34">
        <f t="shared" si="1"/>
        <v>11004.999999999998</v>
      </c>
      <c r="N19" s="34">
        <f t="shared" si="2"/>
        <v>1705.0000000000002</v>
      </c>
      <c r="O19" s="22">
        <f t="shared" si="3"/>
        <v>4712</v>
      </c>
      <c r="P19" s="34">
        <f t="shared" si="4"/>
        <v>10989.5</v>
      </c>
      <c r="Q19" s="34">
        <f t="shared" si="5"/>
        <v>9160.5</v>
      </c>
      <c r="R19" s="34">
        <f t="shared" si="6"/>
        <v>33890.71</v>
      </c>
      <c r="S19" s="34">
        <f t="shared" si="7"/>
        <v>23699.5</v>
      </c>
      <c r="T19" s="34">
        <f t="shared" si="8"/>
        <v>121109.29000000001</v>
      </c>
      <c r="U19" s="41" t="s">
        <v>401</v>
      </c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</row>
    <row r="20" spans="1:72" s="2" customFormat="1" ht="30" customHeight="1" x14ac:dyDescent="0.25">
      <c r="A20" s="68">
        <v>14</v>
      </c>
      <c r="B20" s="27" t="s">
        <v>252</v>
      </c>
      <c r="C20" s="68" t="s">
        <v>300</v>
      </c>
      <c r="D20" s="27" t="s">
        <v>206</v>
      </c>
      <c r="E20" s="27" t="s">
        <v>253</v>
      </c>
      <c r="F20" s="68" t="s">
        <v>282</v>
      </c>
      <c r="G20" s="28" t="s">
        <v>283</v>
      </c>
      <c r="H20" s="28" t="s">
        <v>283</v>
      </c>
      <c r="I20" s="22">
        <v>80000</v>
      </c>
      <c r="J20" s="22">
        <v>7400.87</v>
      </c>
      <c r="K20" s="22">
        <v>25</v>
      </c>
      <c r="L20" s="22">
        <f t="shared" si="0"/>
        <v>2296</v>
      </c>
      <c r="M20" s="22">
        <f t="shared" si="1"/>
        <v>5679.9999999999991</v>
      </c>
      <c r="N20" s="22">
        <f t="shared" si="2"/>
        <v>880.00000000000011</v>
      </c>
      <c r="O20" s="22">
        <f t="shared" si="3"/>
        <v>2432</v>
      </c>
      <c r="P20" s="22">
        <f t="shared" si="4"/>
        <v>5672</v>
      </c>
      <c r="Q20" s="22">
        <f t="shared" si="5"/>
        <v>4728</v>
      </c>
      <c r="R20" s="22">
        <f t="shared" si="6"/>
        <v>12153.869999999999</v>
      </c>
      <c r="S20" s="22">
        <f t="shared" si="7"/>
        <v>12232</v>
      </c>
      <c r="T20" s="22">
        <f t="shared" si="8"/>
        <v>67846.13</v>
      </c>
      <c r="U20" s="45" t="s">
        <v>401</v>
      </c>
      <c r="V20" s="17"/>
    </row>
    <row r="21" spans="1:72" s="30" customFormat="1" ht="30" customHeight="1" x14ac:dyDescent="0.25">
      <c r="A21" s="68">
        <v>15</v>
      </c>
      <c r="B21" s="31" t="s">
        <v>421</v>
      </c>
      <c r="C21" s="72" t="s">
        <v>300</v>
      </c>
      <c r="D21" s="31" t="s">
        <v>206</v>
      </c>
      <c r="E21" s="31" t="s">
        <v>1</v>
      </c>
      <c r="F21" s="72" t="s">
        <v>282</v>
      </c>
      <c r="G21" s="33" t="s">
        <v>283</v>
      </c>
      <c r="H21" s="33" t="s">
        <v>283</v>
      </c>
      <c r="I21" s="22">
        <v>80000</v>
      </c>
      <c r="J21" s="22">
        <v>7400.87</v>
      </c>
      <c r="K21" s="34">
        <v>25</v>
      </c>
      <c r="L21" s="22">
        <f t="shared" si="0"/>
        <v>2296</v>
      </c>
      <c r="M21" s="34">
        <f t="shared" si="1"/>
        <v>5679.9999999999991</v>
      </c>
      <c r="N21" s="34">
        <f t="shared" si="2"/>
        <v>880.00000000000011</v>
      </c>
      <c r="O21" s="22">
        <f t="shared" si="3"/>
        <v>2432</v>
      </c>
      <c r="P21" s="34">
        <f t="shared" si="4"/>
        <v>5672</v>
      </c>
      <c r="Q21" s="34">
        <f t="shared" si="5"/>
        <v>4728</v>
      </c>
      <c r="R21" s="34">
        <f t="shared" si="6"/>
        <v>12153.869999999999</v>
      </c>
      <c r="S21" s="34">
        <f t="shared" si="7"/>
        <v>12232</v>
      </c>
      <c r="T21" s="34">
        <f t="shared" si="8"/>
        <v>67846.13</v>
      </c>
      <c r="U21" s="41" t="s">
        <v>401</v>
      </c>
      <c r="V21" s="29"/>
    </row>
    <row r="22" spans="1:72" s="2" customFormat="1" ht="30" customHeight="1" x14ac:dyDescent="0.25">
      <c r="A22" s="68">
        <v>16</v>
      </c>
      <c r="B22" s="27" t="s">
        <v>210</v>
      </c>
      <c r="C22" s="68" t="s">
        <v>300</v>
      </c>
      <c r="D22" s="27" t="s">
        <v>206</v>
      </c>
      <c r="E22" s="27" t="s">
        <v>211</v>
      </c>
      <c r="F22" s="68" t="s">
        <v>282</v>
      </c>
      <c r="G22" s="28" t="s">
        <v>283</v>
      </c>
      <c r="H22" s="28" t="s">
        <v>283</v>
      </c>
      <c r="I22" s="22">
        <v>50000</v>
      </c>
      <c r="J22" s="22">
        <v>1854</v>
      </c>
      <c r="K22" s="22">
        <v>25</v>
      </c>
      <c r="L22" s="22">
        <f t="shared" si="0"/>
        <v>1435</v>
      </c>
      <c r="M22" s="22">
        <f t="shared" si="1"/>
        <v>3549.9999999999995</v>
      </c>
      <c r="N22" s="22">
        <f t="shared" si="2"/>
        <v>550</v>
      </c>
      <c r="O22" s="22">
        <f t="shared" si="3"/>
        <v>1520</v>
      </c>
      <c r="P22" s="22">
        <f t="shared" si="4"/>
        <v>3545.0000000000005</v>
      </c>
      <c r="Q22" s="22">
        <f t="shared" si="5"/>
        <v>2955</v>
      </c>
      <c r="R22" s="22">
        <f t="shared" si="6"/>
        <v>4834</v>
      </c>
      <c r="S22" s="22">
        <f t="shared" si="7"/>
        <v>7645</v>
      </c>
      <c r="T22" s="22">
        <f t="shared" si="8"/>
        <v>45166</v>
      </c>
      <c r="U22" s="45" t="s">
        <v>401</v>
      </c>
      <c r="V22" s="17"/>
    </row>
    <row r="23" spans="1:72" s="2" customFormat="1" ht="30" customHeight="1" x14ac:dyDescent="0.25">
      <c r="A23" s="68">
        <v>17</v>
      </c>
      <c r="B23" s="27" t="s">
        <v>205</v>
      </c>
      <c r="C23" s="68" t="s">
        <v>299</v>
      </c>
      <c r="D23" s="27" t="s">
        <v>206</v>
      </c>
      <c r="E23" s="27" t="s">
        <v>207</v>
      </c>
      <c r="F23" s="68" t="s">
        <v>282</v>
      </c>
      <c r="G23" s="28" t="s">
        <v>283</v>
      </c>
      <c r="H23" s="28" t="s">
        <v>283</v>
      </c>
      <c r="I23" s="22">
        <v>42000</v>
      </c>
      <c r="J23" s="22">
        <v>522.4</v>
      </c>
      <c r="K23" s="22">
        <v>25</v>
      </c>
      <c r="L23" s="22">
        <f t="shared" si="0"/>
        <v>1205.4000000000001</v>
      </c>
      <c r="M23" s="22">
        <f t="shared" si="1"/>
        <v>2981.9999999999995</v>
      </c>
      <c r="N23" s="22">
        <f t="shared" si="2"/>
        <v>462.00000000000006</v>
      </c>
      <c r="O23" s="22">
        <f t="shared" si="3"/>
        <v>1276.8</v>
      </c>
      <c r="P23" s="22">
        <f t="shared" si="4"/>
        <v>2977.8</v>
      </c>
      <c r="Q23" s="22">
        <f t="shared" si="5"/>
        <v>2482.1999999999998</v>
      </c>
      <c r="R23" s="22">
        <f t="shared" si="6"/>
        <v>3029.6000000000004</v>
      </c>
      <c r="S23" s="22">
        <f t="shared" si="7"/>
        <v>6421.7999999999993</v>
      </c>
      <c r="T23" s="22">
        <f t="shared" si="8"/>
        <v>38970.400000000001</v>
      </c>
      <c r="U23" s="45" t="s">
        <v>401</v>
      </c>
      <c r="V23" s="17"/>
    </row>
    <row r="24" spans="1:72" s="2" customFormat="1" ht="30" customHeight="1" x14ac:dyDescent="0.25">
      <c r="A24" s="68">
        <v>18</v>
      </c>
      <c r="B24" s="27" t="s">
        <v>251</v>
      </c>
      <c r="C24" s="68" t="s">
        <v>299</v>
      </c>
      <c r="D24" s="27" t="s">
        <v>206</v>
      </c>
      <c r="E24" s="27" t="s">
        <v>211</v>
      </c>
      <c r="F24" s="68" t="s">
        <v>282</v>
      </c>
      <c r="G24" s="28" t="s">
        <v>283</v>
      </c>
      <c r="H24" s="28" t="s">
        <v>283</v>
      </c>
      <c r="I24" s="22">
        <v>50000</v>
      </c>
      <c r="J24" s="22">
        <v>1854</v>
      </c>
      <c r="K24" s="22">
        <v>25</v>
      </c>
      <c r="L24" s="22">
        <f t="shared" si="0"/>
        <v>1435</v>
      </c>
      <c r="M24" s="22">
        <f t="shared" si="1"/>
        <v>3549.9999999999995</v>
      </c>
      <c r="N24" s="22">
        <f t="shared" si="2"/>
        <v>550</v>
      </c>
      <c r="O24" s="22">
        <f t="shared" si="3"/>
        <v>1520</v>
      </c>
      <c r="P24" s="22">
        <f t="shared" si="4"/>
        <v>3545.0000000000005</v>
      </c>
      <c r="Q24" s="22">
        <f t="shared" si="5"/>
        <v>2955</v>
      </c>
      <c r="R24" s="22">
        <f t="shared" si="6"/>
        <v>4834</v>
      </c>
      <c r="S24" s="22">
        <f t="shared" si="7"/>
        <v>7645</v>
      </c>
      <c r="T24" s="22">
        <f t="shared" si="8"/>
        <v>45166</v>
      </c>
      <c r="U24" s="45" t="s">
        <v>401</v>
      </c>
      <c r="V24" s="17"/>
    </row>
    <row r="25" spans="1:72" s="2" customFormat="1" ht="30" customHeight="1" x14ac:dyDescent="0.25">
      <c r="A25" s="68">
        <v>19</v>
      </c>
      <c r="B25" s="27" t="s">
        <v>326</v>
      </c>
      <c r="C25" s="68" t="s">
        <v>299</v>
      </c>
      <c r="D25" s="27" t="s">
        <v>206</v>
      </c>
      <c r="E25" s="27" t="s">
        <v>211</v>
      </c>
      <c r="F25" s="68" t="s">
        <v>282</v>
      </c>
      <c r="G25" s="28" t="s">
        <v>283</v>
      </c>
      <c r="H25" s="28" t="s">
        <v>283</v>
      </c>
      <c r="I25" s="22">
        <v>30000</v>
      </c>
      <c r="J25" s="22">
        <v>0</v>
      </c>
      <c r="K25" s="22">
        <v>25</v>
      </c>
      <c r="L25" s="22">
        <f t="shared" si="0"/>
        <v>861</v>
      </c>
      <c r="M25" s="22">
        <f t="shared" si="1"/>
        <v>2130</v>
      </c>
      <c r="N25" s="22">
        <f t="shared" si="2"/>
        <v>330.00000000000006</v>
      </c>
      <c r="O25" s="22">
        <f t="shared" si="3"/>
        <v>912</v>
      </c>
      <c r="P25" s="22">
        <f t="shared" si="4"/>
        <v>2127</v>
      </c>
      <c r="Q25" s="22">
        <f t="shared" si="5"/>
        <v>1773</v>
      </c>
      <c r="R25" s="22">
        <f t="shared" si="6"/>
        <v>1798</v>
      </c>
      <c r="S25" s="22">
        <f t="shared" si="7"/>
        <v>4587</v>
      </c>
      <c r="T25" s="22">
        <f t="shared" si="8"/>
        <v>28202</v>
      </c>
      <c r="U25" s="45" t="s">
        <v>401</v>
      </c>
      <c r="V25" s="17"/>
    </row>
    <row r="26" spans="1:72" s="2" customFormat="1" ht="30" customHeight="1" x14ac:dyDescent="0.25">
      <c r="A26" s="68">
        <v>20</v>
      </c>
      <c r="B26" s="27" t="s">
        <v>388</v>
      </c>
      <c r="C26" s="68" t="s">
        <v>299</v>
      </c>
      <c r="D26" s="27" t="s">
        <v>206</v>
      </c>
      <c r="E26" s="27" t="s">
        <v>48</v>
      </c>
      <c r="F26" s="68" t="s">
        <v>282</v>
      </c>
      <c r="G26" s="28" t="s">
        <v>283</v>
      </c>
      <c r="H26" s="28" t="s">
        <v>283</v>
      </c>
      <c r="I26" s="22">
        <v>70000</v>
      </c>
      <c r="J26" s="22">
        <v>5098.45</v>
      </c>
      <c r="K26" s="22">
        <v>25</v>
      </c>
      <c r="L26" s="22">
        <f t="shared" si="0"/>
        <v>2009</v>
      </c>
      <c r="M26" s="22">
        <f t="shared" si="1"/>
        <v>4970</v>
      </c>
      <c r="N26" s="22">
        <f t="shared" si="2"/>
        <v>770.00000000000011</v>
      </c>
      <c r="O26" s="22">
        <f t="shared" si="3"/>
        <v>2128</v>
      </c>
      <c r="P26" s="22">
        <f t="shared" si="4"/>
        <v>4963</v>
      </c>
      <c r="Q26" s="22">
        <f t="shared" si="5"/>
        <v>4137</v>
      </c>
      <c r="R26" s="22">
        <f t="shared" si="6"/>
        <v>9260.4500000000007</v>
      </c>
      <c r="S26" s="22">
        <f t="shared" si="7"/>
        <v>10703</v>
      </c>
      <c r="T26" s="22">
        <f t="shared" si="8"/>
        <v>60739.55</v>
      </c>
      <c r="U26" s="45" t="s">
        <v>401</v>
      </c>
      <c r="V26" s="17"/>
    </row>
    <row r="27" spans="1:72" s="2" customFormat="1" ht="30" customHeight="1" x14ac:dyDescent="0.25">
      <c r="A27" s="68">
        <v>21</v>
      </c>
      <c r="B27" s="27" t="s">
        <v>254</v>
      </c>
      <c r="C27" s="68" t="s">
        <v>300</v>
      </c>
      <c r="D27" s="27" t="s">
        <v>206</v>
      </c>
      <c r="E27" s="27" t="s">
        <v>211</v>
      </c>
      <c r="F27" s="68" t="s">
        <v>282</v>
      </c>
      <c r="G27" s="28" t="s">
        <v>283</v>
      </c>
      <c r="H27" s="28" t="s">
        <v>283</v>
      </c>
      <c r="I27" s="22">
        <v>50000</v>
      </c>
      <c r="J27" s="22">
        <v>1854</v>
      </c>
      <c r="K27" s="22">
        <v>25</v>
      </c>
      <c r="L27" s="22">
        <f t="shared" si="0"/>
        <v>1435</v>
      </c>
      <c r="M27" s="22">
        <f t="shared" si="1"/>
        <v>3549.9999999999995</v>
      </c>
      <c r="N27" s="22">
        <f t="shared" si="2"/>
        <v>550</v>
      </c>
      <c r="O27" s="22">
        <f t="shared" si="3"/>
        <v>1520</v>
      </c>
      <c r="P27" s="22">
        <f t="shared" si="4"/>
        <v>3545.0000000000005</v>
      </c>
      <c r="Q27" s="22">
        <f t="shared" si="5"/>
        <v>2955</v>
      </c>
      <c r="R27" s="22">
        <f t="shared" si="6"/>
        <v>4834</v>
      </c>
      <c r="S27" s="22">
        <f t="shared" si="7"/>
        <v>7645</v>
      </c>
      <c r="T27" s="22">
        <f t="shared" si="8"/>
        <v>45166</v>
      </c>
      <c r="U27" s="45" t="s">
        <v>401</v>
      </c>
      <c r="V27" s="17"/>
    </row>
    <row r="28" spans="1:72" s="2" customFormat="1" ht="30" customHeight="1" x14ac:dyDescent="0.25">
      <c r="A28" s="68">
        <v>22</v>
      </c>
      <c r="B28" s="27" t="s">
        <v>208</v>
      </c>
      <c r="C28" s="68" t="s">
        <v>299</v>
      </c>
      <c r="D28" s="27" t="s">
        <v>206</v>
      </c>
      <c r="E28" s="27" t="s">
        <v>209</v>
      </c>
      <c r="F28" s="68" t="s">
        <v>282</v>
      </c>
      <c r="G28" s="28" t="s">
        <v>283</v>
      </c>
      <c r="H28" s="28" t="s">
        <v>283</v>
      </c>
      <c r="I28" s="22">
        <v>35000</v>
      </c>
      <c r="J28" s="22">
        <v>0</v>
      </c>
      <c r="K28" s="22">
        <v>25</v>
      </c>
      <c r="L28" s="22">
        <f t="shared" si="0"/>
        <v>1004.5</v>
      </c>
      <c r="M28" s="22">
        <f t="shared" si="1"/>
        <v>2485</v>
      </c>
      <c r="N28" s="22">
        <f t="shared" si="2"/>
        <v>385.00000000000006</v>
      </c>
      <c r="O28" s="22">
        <f t="shared" si="3"/>
        <v>1064</v>
      </c>
      <c r="P28" s="22">
        <f t="shared" si="4"/>
        <v>2481.5</v>
      </c>
      <c r="Q28" s="22">
        <f t="shared" si="5"/>
        <v>2068.5</v>
      </c>
      <c r="R28" s="22">
        <f t="shared" si="6"/>
        <v>2093.5</v>
      </c>
      <c r="S28" s="22">
        <f t="shared" si="7"/>
        <v>5351.5</v>
      </c>
      <c r="T28" s="22">
        <f t="shared" si="8"/>
        <v>32906.5</v>
      </c>
      <c r="U28" s="45" t="s">
        <v>401</v>
      </c>
      <c r="V28" s="17"/>
    </row>
    <row r="29" spans="1:72" s="30" customFormat="1" ht="30" customHeight="1" x14ac:dyDescent="0.25">
      <c r="A29" s="68">
        <v>23</v>
      </c>
      <c r="B29" s="31" t="s">
        <v>166</v>
      </c>
      <c r="C29" s="72" t="s">
        <v>299</v>
      </c>
      <c r="D29" s="31" t="s">
        <v>50</v>
      </c>
      <c r="E29" s="31" t="s">
        <v>167</v>
      </c>
      <c r="F29" s="72" t="s">
        <v>282</v>
      </c>
      <c r="G29" s="33" t="s">
        <v>283</v>
      </c>
      <c r="H29" s="33" t="s">
        <v>283</v>
      </c>
      <c r="I29" s="22">
        <v>155000</v>
      </c>
      <c r="J29" s="22">
        <v>25042.74</v>
      </c>
      <c r="K29" s="34">
        <v>25</v>
      </c>
      <c r="L29" s="22">
        <f t="shared" si="0"/>
        <v>4448.5</v>
      </c>
      <c r="M29" s="34">
        <f t="shared" si="1"/>
        <v>11004.999999999998</v>
      </c>
      <c r="N29" s="34">
        <f t="shared" si="2"/>
        <v>1705.0000000000002</v>
      </c>
      <c r="O29" s="22">
        <f t="shared" si="3"/>
        <v>4712</v>
      </c>
      <c r="P29" s="34">
        <f t="shared" si="4"/>
        <v>10989.5</v>
      </c>
      <c r="Q29" s="34">
        <f t="shared" si="5"/>
        <v>9160.5</v>
      </c>
      <c r="R29" s="34">
        <f t="shared" si="6"/>
        <v>34228.240000000005</v>
      </c>
      <c r="S29" s="34">
        <f t="shared" si="7"/>
        <v>23699.5</v>
      </c>
      <c r="T29" s="34">
        <f t="shared" si="8"/>
        <v>120771.76</v>
      </c>
      <c r="U29" s="41" t="s">
        <v>401</v>
      </c>
      <c r="V29" s="29"/>
    </row>
    <row r="30" spans="1:72" s="30" customFormat="1" ht="30" customHeight="1" x14ac:dyDescent="0.25">
      <c r="A30" s="68">
        <v>24</v>
      </c>
      <c r="B30" s="31" t="s">
        <v>318</v>
      </c>
      <c r="C30" s="72" t="s">
        <v>299</v>
      </c>
      <c r="D30" s="31" t="s">
        <v>50</v>
      </c>
      <c r="E30" s="31" t="s">
        <v>15</v>
      </c>
      <c r="F30" s="72" t="s">
        <v>282</v>
      </c>
      <c r="G30" s="33" t="s">
        <v>283</v>
      </c>
      <c r="H30" s="33" t="s">
        <v>283</v>
      </c>
      <c r="I30" s="22">
        <v>45000</v>
      </c>
      <c r="J30" s="22">
        <v>1148.33</v>
      </c>
      <c r="K30" s="34">
        <v>25</v>
      </c>
      <c r="L30" s="22">
        <f t="shared" si="0"/>
        <v>1291.5</v>
      </c>
      <c r="M30" s="34">
        <f t="shared" si="1"/>
        <v>3194.9999999999995</v>
      </c>
      <c r="N30" s="34">
        <f t="shared" si="2"/>
        <v>495.00000000000006</v>
      </c>
      <c r="O30" s="22">
        <f t="shared" si="3"/>
        <v>1368</v>
      </c>
      <c r="P30" s="34">
        <f t="shared" si="4"/>
        <v>3190.5</v>
      </c>
      <c r="Q30" s="34">
        <f t="shared" si="5"/>
        <v>2659.5</v>
      </c>
      <c r="R30" s="34">
        <f t="shared" si="6"/>
        <v>3832.83</v>
      </c>
      <c r="S30" s="34">
        <f t="shared" si="7"/>
        <v>6880.5</v>
      </c>
      <c r="T30" s="34">
        <f t="shared" si="8"/>
        <v>41167.17</v>
      </c>
      <c r="U30" s="41" t="s">
        <v>401</v>
      </c>
      <c r="V30" s="29"/>
    </row>
    <row r="31" spans="1:72" s="2" customFormat="1" ht="30" customHeight="1" x14ac:dyDescent="0.25">
      <c r="A31" s="68">
        <v>25</v>
      </c>
      <c r="B31" s="27" t="s">
        <v>396</v>
      </c>
      <c r="C31" s="68" t="s">
        <v>300</v>
      </c>
      <c r="D31" s="27" t="s">
        <v>50</v>
      </c>
      <c r="E31" s="27" t="s">
        <v>218</v>
      </c>
      <c r="F31" s="68" t="s">
        <v>282</v>
      </c>
      <c r="G31" s="28" t="s">
        <v>283</v>
      </c>
      <c r="H31" s="28" t="s">
        <v>283</v>
      </c>
      <c r="I31" s="22">
        <v>100000</v>
      </c>
      <c r="J31" s="22">
        <v>12105.37</v>
      </c>
      <c r="K31" s="22">
        <v>25</v>
      </c>
      <c r="L31" s="22">
        <f t="shared" si="0"/>
        <v>2870</v>
      </c>
      <c r="M31" s="22">
        <f t="shared" si="1"/>
        <v>7099.9999999999991</v>
      </c>
      <c r="N31" s="22">
        <f t="shared" si="2"/>
        <v>1100</v>
      </c>
      <c r="O31" s="22">
        <f t="shared" si="3"/>
        <v>3040</v>
      </c>
      <c r="P31" s="22">
        <f t="shared" si="4"/>
        <v>7090.0000000000009</v>
      </c>
      <c r="Q31" s="22">
        <f t="shared" si="5"/>
        <v>5910</v>
      </c>
      <c r="R31" s="22">
        <f t="shared" si="6"/>
        <v>18040.370000000003</v>
      </c>
      <c r="S31" s="22">
        <f t="shared" si="7"/>
        <v>15290</v>
      </c>
      <c r="T31" s="22">
        <f t="shared" si="8"/>
        <v>81959.63</v>
      </c>
      <c r="U31" s="45" t="s">
        <v>401</v>
      </c>
      <c r="V31" s="17"/>
    </row>
    <row r="32" spans="1:72" s="2" customFormat="1" ht="30" customHeight="1" x14ac:dyDescent="0.25">
      <c r="A32" s="68">
        <v>26</v>
      </c>
      <c r="B32" s="27" t="s">
        <v>387</v>
      </c>
      <c r="C32" s="68" t="s">
        <v>300</v>
      </c>
      <c r="D32" s="27" t="s">
        <v>50</v>
      </c>
      <c r="E32" s="27" t="s">
        <v>333</v>
      </c>
      <c r="F32" s="68" t="s">
        <v>282</v>
      </c>
      <c r="G32" s="28" t="s">
        <v>283</v>
      </c>
      <c r="H32" s="28" t="s">
        <v>283</v>
      </c>
      <c r="I32" s="22">
        <v>50000</v>
      </c>
      <c r="J32" s="22">
        <v>1854</v>
      </c>
      <c r="K32" s="22">
        <v>25</v>
      </c>
      <c r="L32" s="22">
        <f t="shared" si="0"/>
        <v>1435</v>
      </c>
      <c r="M32" s="22">
        <f t="shared" si="1"/>
        <v>3549.9999999999995</v>
      </c>
      <c r="N32" s="22">
        <f t="shared" si="2"/>
        <v>550</v>
      </c>
      <c r="O32" s="22">
        <f t="shared" si="3"/>
        <v>1520</v>
      </c>
      <c r="P32" s="22">
        <f t="shared" si="4"/>
        <v>3545.0000000000005</v>
      </c>
      <c r="Q32" s="22">
        <f t="shared" si="5"/>
        <v>2955</v>
      </c>
      <c r="R32" s="22">
        <f t="shared" si="6"/>
        <v>4834</v>
      </c>
      <c r="S32" s="22">
        <f t="shared" si="7"/>
        <v>7645</v>
      </c>
      <c r="T32" s="22">
        <f t="shared" si="8"/>
        <v>45166</v>
      </c>
      <c r="U32" s="41" t="s">
        <v>401</v>
      </c>
      <c r="V32" s="17"/>
    </row>
    <row r="33" spans="1:22" s="30" customFormat="1" ht="30" customHeight="1" x14ac:dyDescent="0.25">
      <c r="A33" s="68">
        <v>27</v>
      </c>
      <c r="B33" s="31" t="s">
        <v>16</v>
      </c>
      <c r="C33" s="72" t="s">
        <v>299</v>
      </c>
      <c r="D33" s="31" t="s">
        <v>319</v>
      </c>
      <c r="E33" s="31" t="s">
        <v>15</v>
      </c>
      <c r="F33" s="72" t="s">
        <v>282</v>
      </c>
      <c r="G33" s="33" t="s">
        <v>283</v>
      </c>
      <c r="H33" s="33" t="s">
        <v>283</v>
      </c>
      <c r="I33" s="22">
        <v>50000</v>
      </c>
      <c r="J33" s="22">
        <v>1854</v>
      </c>
      <c r="K33" s="34">
        <v>25</v>
      </c>
      <c r="L33" s="22">
        <f t="shared" si="0"/>
        <v>1435</v>
      </c>
      <c r="M33" s="34">
        <f t="shared" si="1"/>
        <v>3549.9999999999995</v>
      </c>
      <c r="N33" s="34">
        <f t="shared" si="2"/>
        <v>550</v>
      </c>
      <c r="O33" s="22">
        <f t="shared" si="3"/>
        <v>1520</v>
      </c>
      <c r="P33" s="34">
        <f t="shared" si="4"/>
        <v>3545.0000000000005</v>
      </c>
      <c r="Q33" s="34">
        <f t="shared" si="5"/>
        <v>2955</v>
      </c>
      <c r="R33" s="34">
        <f t="shared" si="6"/>
        <v>4834</v>
      </c>
      <c r="S33" s="34">
        <f t="shared" si="7"/>
        <v>7645</v>
      </c>
      <c r="T33" s="34">
        <f t="shared" si="8"/>
        <v>45166</v>
      </c>
      <c r="U33" s="41" t="s">
        <v>401</v>
      </c>
      <c r="V33" s="29"/>
    </row>
    <row r="34" spans="1:22" s="30" customFormat="1" ht="30" customHeight="1" x14ac:dyDescent="0.25">
      <c r="A34" s="68">
        <v>28</v>
      </c>
      <c r="B34" s="31" t="s">
        <v>334</v>
      </c>
      <c r="C34" s="72" t="s">
        <v>299</v>
      </c>
      <c r="D34" s="31" t="s">
        <v>319</v>
      </c>
      <c r="E34" s="31" t="s">
        <v>218</v>
      </c>
      <c r="F34" s="72" t="s">
        <v>282</v>
      </c>
      <c r="G34" s="33" t="s">
        <v>283</v>
      </c>
      <c r="H34" s="33" t="s">
        <v>283</v>
      </c>
      <c r="I34" s="22">
        <v>80000</v>
      </c>
      <c r="J34" s="22">
        <v>7400.87</v>
      </c>
      <c r="K34" s="34">
        <v>25</v>
      </c>
      <c r="L34" s="22">
        <f t="shared" si="0"/>
        <v>2296</v>
      </c>
      <c r="M34" s="34">
        <f t="shared" si="1"/>
        <v>5679.9999999999991</v>
      </c>
      <c r="N34" s="34">
        <f t="shared" si="2"/>
        <v>880.00000000000011</v>
      </c>
      <c r="O34" s="22">
        <f t="shared" si="3"/>
        <v>2432</v>
      </c>
      <c r="P34" s="34">
        <f t="shared" si="4"/>
        <v>5672</v>
      </c>
      <c r="Q34" s="34">
        <f t="shared" si="5"/>
        <v>4728</v>
      </c>
      <c r="R34" s="34">
        <f t="shared" si="6"/>
        <v>12153.869999999999</v>
      </c>
      <c r="S34" s="34">
        <f t="shared" si="7"/>
        <v>12232</v>
      </c>
      <c r="T34" s="34">
        <f t="shared" si="8"/>
        <v>67846.13</v>
      </c>
      <c r="U34" s="41" t="s">
        <v>401</v>
      </c>
      <c r="V34" s="29"/>
    </row>
    <row r="35" spans="1:22" s="30" customFormat="1" ht="30" customHeight="1" x14ac:dyDescent="0.25">
      <c r="A35" s="68">
        <v>29</v>
      </c>
      <c r="B35" s="31" t="s">
        <v>332</v>
      </c>
      <c r="C35" s="72" t="s">
        <v>300</v>
      </c>
      <c r="D35" s="31" t="s">
        <v>319</v>
      </c>
      <c r="E35" s="31" t="s">
        <v>333</v>
      </c>
      <c r="F35" s="72" t="s">
        <v>282</v>
      </c>
      <c r="G35" s="33" t="s">
        <v>283</v>
      </c>
      <c r="H35" s="33" t="s">
        <v>283</v>
      </c>
      <c r="I35" s="22">
        <v>45000</v>
      </c>
      <c r="J35" s="22">
        <v>1148.33</v>
      </c>
      <c r="K35" s="34">
        <v>25</v>
      </c>
      <c r="L35" s="22">
        <f t="shared" si="0"/>
        <v>1291.5</v>
      </c>
      <c r="M35" s="34">
        <f t="shared" si="1"/>
        <v>3194.9999999999995</v>
      </c>
      <c r="N35" s="34">
        <f t="shared" si="2"/>
        <v>495.00000000000006</v>
      </c>
      <c r="O35" s="22">
        <f t="shared" si="3"/>
        <v>1368</v>
      </c>
      <c r="P35" s="34">
        <f t="shared" si="4"/>
        <v>3190.5</v>
      </c>
      <c r="Q35" s="34">
        <f t="shared" si="5"/>
        <v>2659.5</v>
      </c>
      <c r="R35" s="34">
        <f t="shared" si="6"/>
        <v>3832.83</v>
      </c>
      <c r="S35" s="34">
        <f t="shared" si="7"/>
        <v>6880.5</v>
      </c>
      <c r="T35" s="34">
        <f t="shared" si="8"/>
        <v>41167.17</v>
      </c>
      <c r="U35" s="41" t="s">
        <v>401</v>
      </c>
      <c r="V35" s="29"/>
    </row>
    <row r="36" spans="1:22" s="2" customFormat="1" ht="30" customHeight="1" x14ac:dyDescent="0.25">
      <c r="A36" s="68">
        <v>30</v>
      </c>
      <c r="B36" s="27" t="s">
        <v>398</v>
      </c>
      <c r="C36" s="68" t="s">
        <v>300</v>
      </c>
      <c r="D36" s="27" t="s">
        <v>256</v>
      </c>
      <c r="E36" s="27" t="s">
        <v>333</v>
      </c>
      <c r="F36" s="68" t="s">
        <v>282</v>
      </c>
      <c r="G36" s="28" t="s">
        <v>283</v>
      </c>
      <c r="H36" s="28" t="s">
        <v>283</v>
      </c>
      <c r="I36" s="22">
        <v>61000</v>
      </c>
      <c r="J36" s="22">
        <v>3404.83</v>
      </c>
      <c r="K36" s="22">
        <v>25</v>
      </c>
      <c r="L36" s="22">
        <f t="shared" si="0"/>
        <v>1750.7</v>
      </c>
      <c r="M36" s="22">
        <f t="shared" si="1"/>
        <v>4331</v>
      </c>
      <c r="N36" s="22">
        <f t="shared" si="2"/>
        <v>671.00000000000011</v>
      </c>
      <c r="O36" s="22">
        <f t="shared" si="3"/>
        <v>1854.4</v>
      </c>
      <c r="P36" s="22">
        <f t="shared" si="4"/>
        <v>4324.9000000000005</v>
      </c>
      <c r="Q36" s="22">
        <f t="shared" si="5"/>
        <v>3605.1000000000004</v>
      </c>
      <c r="R36" s="22">
        <f t="shared" si="6"/>
        <v>7034.93</v>
      </c>
      <c r="S36" s="22">
        <f t="shared" si="7"/>
        <v>9326.9000000000015</v>
      </c>
      <c r="T36" s="22">
        <f t="shared" si="8"/>
        <v>53965.07</v>
      </c>
      <c r="U36" s="45" t="s">
        <v>401</v>
      </c>
      <c r="V36" s="17"/>
    </row>
    <row r="37" spans="1:22" s="30" customFormat="1" ht="30" customHeight="1" x14ac:dyDescent="0.25">
      <c r="A37" s="68">
        <v>31</v>
      </c>
      <c r="B37" s="31" t="s">
        <v>255</v>
      </c>
      <c r="C37" s="72" t="s">
        <v>299</v>
      </c>
      <c r="D37" s="31" t="s">
        <v>256</v>
      </c>
      <c r="E37" s="31" t="s">
        <v>257</v>
      </c>
      <c r="F37" s="72" t="s">
        <v>282</v>
      </c>
      <c r="G37" s="33" t="s">
        <v>283</v>
      </c>
      <c r="H37" s="33" t="s">
        <v>283</v>
      </c>
      <c r="I37" s="22">
        <v>90000</v>
      </c>
      <c r="J37" s="22">
        <v>9753.1200000000008</v>
      </c>
      <c r="K37" s="34">
        <v>25</v>
      </c>
      <c r="L37" s="22">
        <f t="shared" si="0"/>
        <v>2583</v>
      </c>
      <c r="M37" s="34">
        <f t="shared" si="1"/>
        <v>6389.9999999999991</v>
      </c>
      <c r="N37" s="34">
        <f t="shared" si="2"/>
        <v>990.00000000000011</v>
      </c>
      <c r="O37" s="22">
        <f t="shared" si="3"/>
        <v>2736</v>
      </c>
      <c r="P37" s="34">
        <f t="shared" si="4"/>
        <v>6381</v>
      </c>
      <c r="Q37" s="34">
        <f t="shared" si="5"/>
        <v>5319</v>
      </c>
      <c r="R37" s="34">
        <f t="shared" si="6"/>
        <v>15097.12</v>
      </c>
      <c r="S37" s="34">
        <f t="shared" si="7"/>
        <v>13761</v>
      </c>
      <c r="T37" s="34">
        <f t="shared" si="8"/>
        <v>74902.880000000005</v>
      </c>
      <c r="U37" s="41" t="s">
        <v>401</v>
      </c>
      <c r="V37" s="29"/>
    </row>
    <row r="38" spans="1:22" s="30" customFormat="1" ht="30" customHeight="1" x14ac:dyDescent="0.25">
      <c r="A38" s="68">
        <v>32</v>
      </c>
      <c r="B38" s="31" t="s">
        <v>312</v>
      </c>
      <c r="C38" s="72" t="s">
        <v>299</v>
      </c>
      <c r="D38" s="31" t="s">
        <v>220</v>
      </c>
      <c r="E38" s="31" t="s">
        <v>314</v>
      </c>
      <c r="F38" s="72" t="s">
        <v>282</v>
      </c>
      <c r="G38" s="33" t="s">
        <v>283</v>
      </c>
      <c r="H38" s="33" t="s">
        <v>283</v>
      </c>
      <c r="I38" s="22">
        <v>155000</v>
      </c>
      <c r="J38" s="22">
        <v>25042.74</v>
      </c>
      <c r="K38" s="34">
        <v>25</v>
      </c>
      <c r="L38" s="22">
        <f t="shared" si="0"/>
        <v>4448.5</v>
      </c>
      <c r="M38" s="34">
        <f>I38*7.1%</f>
        <v>11004.999999999998</v>
      </c>
      <c r="N38" s="34">
        <f>I38*1.1%</f>
        <v>1705.0000000000002</v>
      </c>
      <c r="O38" s="22">
        <f>I38*3.04%</f>
        <v>4712</v>
      </c>
      <c r="P38" s="34">
        <f>I38*7.09%</f>
        <v>10989.5</v>
      </c>
      <c r="Q38" s="34">
        <f>+L38+O38</f>
        <v>9160.5</v>
      </c>
      <c r="R38" s="34">
        <f>SUM(J38+K38+L38+O38)</f>
        <v>34228.240000000005</v>
      </c>
      <c r="S38" s="34">
        <f>SUM(M38+N38+P38)</f>
        <v>23699.5</v>
      </c>
      <c r="T38" s="34">
        <f>I38-R38</f>
        <v>120771.76</v>
      </c>
      <c r="U38" s="41" t="s">
        <v>401</v>
      </c>
      <c r="V38" s="29"/>
    </row>
    <row r="39" spans="1:22" s="30" customFormat="1" ht="30" customHeight="1" x14ac:dyDescent="0.25">
      <c r="A39" s="68">
        <v>33</v>
      </c>
      <c r="B39" s="31" t="s">
        <v>219</v>
      </c>
      <c r="C39" s="72" t="s">
        <v>300</v>
      </c>
      <c r="D39" s="31" t="s">
        <v>220</v>
      </c>
      <c r="E39" s="31" t="s">
        <v>261</v>
      </c>
      <c r="F39" s="72" t="s">
        <v>282</v>
      </c>
      <c r="G39" s="33" t="s">
        <v>283</v>
      </c>
      <c r="H39" s="33" t="s">
        <v>283</v>
      </c>
      <c r="I39" s="22">
        <v>40000</v>
      </c>
      <c r="J39" s="22">
        <v>442.65</v>
      </c>
      <c r="K39" s="34">
        <v>25</v>
      </c>
      <c r="L39" s="22">
        <f t="shared" si="0"/>
        <v>1148</v>
      </c>
      <c r="M39" s="34">
        <f t="shared" si="1"/>
        <v>2839.9999999999995</v>
      </c>
      <c r="N39" s="34">
        <f t="shared" si="2"/>
        <v>440.00000000000006</v>
      </c>
      <c r="O39" s="22">
        <f t="shared" si="3"/>
        <v>1216</v>
      </c>
      <c r="P39" s="34">
        <f t="shared" si="4"/>
        <v>2836</v>
      </c>
      <c r="Q39" s="34">
        <f t="shared" si="5"/>
        <v>2364</v>
      </c>
      <c r="R39" s="34">
        <f t="shared" si="6"/>
        <v>2831.65</v>
      </c>
      <c r="S39" s="34">
        <f t="shared" si="7"/>
        <v>6116</v>
      </c>
      <c r="T39" s="34">
        <f t="shared" si="8"/>
        <v>37168.35</v>
      </c>
      <c r="U39" s="41" t="s">
        <v>401</v>
      </c>
      <c r="V39" s="29"/>
    </row>
    <row r="40" spans="1:22" s="30" customFormat="1" ht="30" customHeight="1" x14ac:dyDescent="0.25">
      <c r="A40" s="68">
        <v>34</v>
      </c>
      <c r="B40" s="31" t="s">
        <v>315</v>
      </c>
      <c r="C40" s="72" t="s">
        <v>299</v>
      </c>
      <c r="D40" s="31" t="s">
        <v>220</v>
      </c>
      <c r="E40" s="31" t="s">
        <v>261</v>
      </c>
      <c r="F40" s="72" t="s">
        <v>282</v>
      </c>
      <c r="G40" s="33" t="s">
        <v>283</v>
      </c>
      <c r="H40" s="33" t="s">
        <v>283</v>
      </c>
      <c r="I40" s="22">
        <v>45000</v>
      </c>
      <c r="J40" s="22">
        <v>1148.33</v>
      </c>
      <c r="K40" s="34">
        <v>25</v>
      </c>
      <c r="L40" s="22">
        <f t="shared" si="0"/>
        <v>1291.5</v>
      </c>
      <c r="M40" s="34">
        <f>I40*7.1%</f>
        <v>3194.9999999999995</v>
      </c>
      <c r="N40" s="34">
        <f>I40*1.1%</f>
        <v>495.00000000000006</v>
      </c>
      <c r="O40" s="22">
        <f>I40*3.04%</f>
        <v>1368</v>
      </c>
      <c r="P40" s="34">
        <f>I40*7.09%</f>
        <v>3190.5</v>
      </c>
      <c r="Q40" s="34">
        <f>+L40+O40</f>
        <v>2659.5</v>
      </c>
      <c r="R40" s="34">
        <f>SUM(J40+K40+L40+O40)</f>
        <v>3832.83</v>
      </c>
      <c r="S40" s="34">
        <f>SUM(M40+N40+P40)</f>
        <v>6880.5</v>
      </c>
      <c r="T40" s="34">
        <f>I40-R40</f>
        <v>41167.17</v>
      </c>
      <c r="U40" s="41" t="s">
        <v>401</v>
      </c>
      <c r="V40" s="29"/>
    </row>
    <row r="41" spans="1:22" s="2" customFormat="1" ht="30" customHeight="1" x14ac:dyDescent="0.25">
      <c r="A41" s="68">
        <v>35</v>
      </c>
      <c r="B41" s="27" t="s">
        <v>397</v>
      </c>
      <c r="C41" s="68" t="s">
        <v>299</v>
      </c>
      <c r="D41" s="27" t="s">
        <v>220</v>
      </c>
      <c r="E41" s="27" t="s">
        <v>261</v>
      </c>
      <c r="F41" s="68" t="s">
        <v>282</v>
      </c>
      <c r="G41" s="28" t="s">
        <v>283</v>
      </c>
      <c r="H41" s="28" t="s">
        <v>283</v>
      </c>
      <c r="I41" s="22">
        <v>40000</v>
      </c>
      <c r="J41" s="22">
        <v>442.65</v>
      </c>
      <c r="K41" s="22">
        <v>25</v>
      </c>
      <c r="L41" s="22">
        <f t="shared" si="0"/>
        <v>1148</v>
      </c>
      <c r="M41" s="22">
        <f>I41*7.1%</f>
        <v>2839.9999999999995</v>
      </c>
      <c r="N41" s="22">
        <f>I41*1.1%</f>
        <v>440.00000000000006</v>
      </c>
      <c r="O41" s="22">
        <f>I41*3.04%</f>
        <v>1216</v>
      </c>
      <c r="P41" s="22">
        <f>I41*7.09%</f>
        <v>2836</v>
      </c>
      <c r="Q41" s="22">
        <f>+L41+O41</f>
        <v>2364</v>
      </c>
      <c r="R41" s="22">
        <f>SUM(J41+K41+L41+O41)</f>
        <v>2831.65</v>
      </c>
      <c r="S41" s="22">
        <f>SUM(M41+N41+P41)</f>
        <v>6116</v>
      </c>
      <c r="T41" s="22">
        <f>I41-R41</f>
        <v>37168.35</v>
      </c>
      <c r="U41" s="45" t="s">
        <v>401</v>
      </c>
      <c r="V41" s="17"/>
    </row>
    <row r="42" spans="1:22" s="30" customFormat="1" ht="30" customHeight="1" x14ac:dyDescent="0.25">
      <c r="A42" s="68">
        <v>36</v>
      </c>
      <c r="B42" s="31" t="s">
        <v>212</v>
      </c>
      <c r="C42" s="72" t="s">
        <v>300</v>
      </c>
      <c r="D42" s="31" t="s">
        <v>213</v>
      </c>
      <c r="E42" s="31" t="s">
        <v>21</v>
      </c>
      <c r="F42" s="72" t="s">
        <v>282</v>
      </c>
      <c r="G42" s="33" t="s">
        <v>283</v>
      </c>
      <c r="H42" s="33" t="s">
        <v>283</v>
      </c>
      <c r="I42" s="22">
        <v>100000</v>
      </c>
      <c r="J42" s="22">
        <v>11430.31</v>
      </c>
      <c r="K42" s="34">
        <v>25</v>
      </c>
      <c r="L42" s="22">
        <f t="shared" si="0"/>
        <v>2870</v>
      </c>
      <c r="M42" s="34">
        <f t="shared" si="1"/>
        <v>7099.9999999999991</v>
      </c>
      <c r="N42" s="34">
        <f t="shared" si="2"/>
        <v>1100</v>
      </c>
      <c r="O42" s="22">
        <f t="shared" si="3"/>
        <v>3040</v>
      </c>
      <c r="P42" s="34">
        <f t="shared" si="4"/>
        <v>7090.0000000000009</v>
      </c>
      <c r="Q42" s="34">
        <f t="shared" si="5"/>
        <v>5910</v>
      </c>
      <c r="R42" s="34">
        <f t="shared" si="6"/>
        <v>17365.309999999998</v>
      </c>
      <c r="S42" s="34">
        <f t="shared" si="7"/>
        <v>15290</v>
      </c>
      <c r="T42" s="34">
        <f t="shared" si="8"/>
        <v>82634.69</v>
      </c>
      <c r="U42" s="41" t="s">
        <v>401</v>
      </c>
      <c r="V42" s="29"/>
    </row>
    <row r="43" spans="1:22" s="30" customFormat="1" ht="30" customHeight="1" x14ac:dyDescent="0.25">
      <c r="A43" s="68">
        <v>37</v>
      </c>
      <c r="B43" s="31" t="s">
        <v>24</v>
      </c>
      <c r="C43" s="72" t="s">
        <v>300</v>
      </c>
      <c r="D43" s="31" t="s">
        <v>58</v>
      </c>
      <c r="E43" s="31" t="s">
        <v>28</v>
      </c>
      <c r="F43" s="72" t="s">
        <v>282</v>
      </c>
      <c r="G43" s="33" t="s">
        <v>283</v>
      </c>
      <c r="H43" s="33" t="s">
        <v>283</v>
      </c>
      <c r="I43" s="22">
        <v>155000</v>
      </c>
      <c r="J43" s="22">
        <v>25042.74</v>
      </c>
      <c r="K43" s="34">
        <v>25</v>
      </c>
      <c r="L43" s="22">
        <f t="shared" si="0"/>
        <v>4448.5</v>
      </c>
      <c r="M43" s="34">
        <f t="shared" si="1"/>
        <v>11004.999999999998</v>
      </c>
      <c r="N43" s="34">
        <f t="shared" si="2"/>
        <v>1705.0000000000002</v>
      </c>
      <c r="O43" s="22">
        <f t="shared" si="3"/>
        <v>4712</v>
      </c>
      <c r="P43" s="34">
        <f t="shared" si="4"/>
        <v>10989.5</v>
      </c>
      <c r="Q43" s="34">
        <f t="shared" si="5"/>
        <v>9160.5</v>
      </c>
      <c r="R43" s="34">
        <f t="shared" si="6"/>
        <v>34228.240000000005</v>
      </c>
      <c r="S43" s="34">
        <f t="shared" si="7"/>
        <v>23699.5</v>
      </c>
      <c r="T43" s="34">
        <f t="shared" si="8"/>
        <v>120771.76</v>
      </c>
      <c r="U43" s="41" t="s">
        <v>401</v>
      </c>
      <c r="V43" s="29"/>
    </row>
    <row r="44" spans="1:22" s="30" customFormat="1" ht="30" customHeight="1" x14ac:dyDescent="0.25">
      <c r="A44" s="68">
        <v>38</v>
      </c>
      <c r="B44" s="31" t="s">
        <v>194</v>
      </c>
      <c r="C44" s="72" t="s">
        <v>300</v>
      </c>
      <c r="D44" s="31" t="s">
        <v>195</v>
      </c>
      <c r="E44" s="31" t="s">
        <v>196</v>
      </c>
      <c r="F44" s="72" t="s">
        <v>282</v>
      </c>
      <c r="G44" s="33" t="s">
        <v>283</v>
      </c>
      <c r="H44" s="33" t="s">
        <v>283</v>
      </c>
      <c r="I44" s="22">
        <v>155000</v>
      </c>
      <c r="J44" s="22">
        <v>24705.21</v>
      </c>
      <c r="K44" s="34">
        <v>25</v>
      </c>
      <c r="L44" s="22">
        <f t="shared" si="0"/>
        <v>4448.5</v>
      </c>
      <c r="M44" s="34">
        <f t="shared" si="1"/>
        <v>11004.999999999998</v>
      </c>
      <c r="N44" s="34">
        <f t="shared" si="2"/>
        <v>1705.0000000000002</v>
      </c>
      <c r="O44" s="22">
        <f t="shared" si="3"/>
        <v>4712</v>
      </c>
      <c r="P44" s="34">
        <f t="shared" si="4"/>
        <v>10989.5</v>
      </c>
      <c r="Q44" s="34">
        <f t="shared" si="5"/>
        <v>9160.5</v>
      </c>
      <c r="R44" s="34">
        <f t="shared" si="6"/>
        <v>33890.71</v>
      </c>
      <c r="S44" s="34">
        <f t="shared" si="7"/>
        <v>23699.5</v>
      </c>
      <c r="T44" s="34">
        <f t="shared" si="8"/>
        <v>121109.29000000001</v>
      </c>
      <c r="U44" s="41" t="s">
        <v>401</v>
      </c>
      <c r="V44" s="29"/>
    </row>
    <row r="45" spans="1:22" s="30" customFormat="1" ht="30" customHeight="1" x14ac:dyDescent="0.25">
      <c r="A45" s="68">
        <v>39</v>
      </c>
      <c r="B45" s="31" t="s">
        <v>351</v>
      </c>
      <c r="C45" s="72" t="s">
        <v>300</v>
      </c>
      <c r="D45" s="31" t="s">
        <v>195</v>
      </c>
      <c r="E45" s="31" t="s">
        <v>352</v>
      </c>
      <c r="F45" s="72" t="s">
        <v>282</v>
      </c>
      <c r="G45" s="33" t="s">
        <v>283</v>
      </c>
      <c r="H45" s="33" t="s">
        <v>283</v>
      </c>
      <c r="I45" s="22">
        <v>40000</v>
      </c>
      <c r="J45" s="22">
        <v>442.65</v>
      </c>
      <c r="K45" s="34">
        <v>25</v>
      </c>
      <c r="L45" s="22">
        <f t="shared" ref="L45" si="18">I45*2.87%</f>
        <v>1148</v>
      </c>
      <c r="M45" s="34">
        <f t="shared" ref="M45" si="19">I45*7.1%</f>
        <v>2839.9999999999995</v>
      </c>
      <c r="N45" s="34">
        <f t="shared" ref="N45" si="20">I45*1.1%</f>
        <v>440.00000000000006</v>
      </c>
      <c r="O45" s="22">
        <f t="shared" ref="O45" si="21">I45*3.04%</f>
        <v>1216</v>
      </c>
      <c r="P45" s="34">
        <f t="shared" ref="P45" si="22">I45*7.09%</f>
        <v>2836</v>
      </c>
      <c r="Q45" s="34">
        <f t="shared" ref="Q45" si="23">+L45+O45</f>
        <v>2364</v>
      </c>
      <c r="R45" s="34">
        <f t="shared" ref="R45" si="24">SUM(J45+K45+L45+O45)</f>
        <v>2831.65</v>
      </c>
      <c r="S45" s="34">
        <f t="shared" ref="S45" si="25">SUM(M45+N45+P45)</f>
        <v>6116</v>
      </c>
      <c r="T45" s="34">
        <f t="shared" ref="T45" si="26">I45-R45</f>
        <v>37168.35</v>
      </c>
      <c r="U45" s="41" t="s">
        <v>401</v>
      </c>
      <c r="V45" s="29"/>
    </row>
    <row r="46" spans="1:22" s="30" customFormat="1" ht="30" customHeight="1" x14ac:dyDescent="0.25">
      <c r="A46" s="68">
        <v>40</v>
      </c>
      <c r="B46" s="31" t="s">
        <v>26</v>
      </c>
      <c r="C46" s="72" t="s">
        <v>300</v>
      </c>
      <c r="D46" s="31" t="s">
        <v>56</v>
      </c>
      <c r="E46" s="31" t="s">
        <v>21</v>
      </c>
      <c r="F46" s="72" t="s">
        <v>282</v>
      </c>
      <c r="G46" s="33" t="s">
        <v>283</v>
      </c>
      <c r="H46" s="33" t="s">
        <v>283</v>
      </c>
      <c r="I46" s="22">
        <v>110000</v>
      </c>
      <c r="J46" s="22">
        <v>14457.62</v>
      </c>
      <c r="K46" s="34">
        <v>25</v>
      </c>
      <c r="L46" s="22">
        <f t="shared" si="0"/>
        <v>3157</v>
      </c>
      <c r="M46" s="34">
        <f t="shared" si="1"/>
        <v>7809.9999999999991</v>
      </c>
      <c r="N46" s="34">
        <f t="shared" si="2"/>
        <v>1210.0000000000002</v>
      </c>
      <c r="O46" s="22">
        <f t="shared" si="3"/>
        <v>3344</v>
      </c>
      <c r="P46" s="34">
        <f t="shared" si="4"/>
        <v>7799.0000000000009</v>
      </c>
      <c r="Q46" s="34">
        <f t="shared" si="5"/>
        <v>6501</v>
      </c>
      <c r="R46" s="34">
        <f t="shared" si="6"/>
        <v>20983.620000000003</v>
      </c>
      <c r="S46" s="34">
        <f t="shared" si="7"/>
        <v>16819</v>
      </c>
      <c r="T46" s="34">
        <f t="shared" si="8"/>
        <v>89016.38</v>
      </c>
      <c r="U46" s="41" t="s">
        <v>401</v>
      </c>
      <c r="V46" s="29"/>
    </row>
    <row r="47" spans="1:22" s="30" customFormat="1" ht="30" customHeight="1" x14ac:dyDescent="0.25">
      <c r="A47" s="68">
        <v>41</v>
      </c>
      <c r="B47" s="31" t="s">
        <v>57</v>
      </c>
      <c r="C47" s="72" t="s">
        <v>300</v>
      </c>
      <c r="D47" s="31" t="s">
        <v>56</v>
      </c>
      <c r="E47" s="31" t="s">
        <v>48</v>
      </c>
      <c r="F47" s="72" t="s">
        <v>282</v>
      </c>
      <c r="G47" s="33" t="s">
        <v>283</v>
      </c>
      <c r="H47" s="33" t="s">
        <v>283</v>
      </c>
      <c r="I47" s="22">
        <v>61000</v>
      </c>
      <c r="J47" s="22">
        <v>3404.83</v>
      </c>
      <c r="K47" s="34">
        <v>25</v>
      </c>
      <c r="L47" s="22">
        <f t="shared" si="0"/>
        <v>1750.7</v>
      </c>
      <c r="M47" s="34">
        <f t="shared" si="1"/>
        <v>4331</v>
      </c>
      <c r="N47" s="34">
        <f t="shared" si="2"/>
        <v>671.00000000000011</v>
      </c>
      <c r="O47" s="22">
        <f t="shared" si="3"/>
        <v>1854.4</v>
      </c>
      <c r="P47" s="34">
        <f t="shared" si="4"/>
        <v>4324.9000000000005</v>
      </c>
      <c r="Q47" s="34">
        <f t="shared" si="5"/>
        <v>3605.1000000000004</v>
      </c>
      <c r="R47" s="34">
        <f t="shared" si="6"/>
        <v>7034.93</v>
      </c>
      <c r="S47" s="34">
        <f t="shared" si="7"/>
        <v>9326.9000000000015</v>
      </c>
      <c r="T47" s="34">
        <f t="shared" si="8"/>
        <v>53965.07</v>
      </c>
      <c r="U47" s="41" t="s">
        <v>401</v>
      </c>
      <c r="V47" s="29"/>
    </row>
    <row r="48" spans="1:22" s="30" customFormat="1" ht="30" customHeight="1" x14ac:dyDescent="0.25">
      <c r="A48" s="68">
        <v>42</v>
      </c>
      <c r="B48" s="31" t="s">
        <v>423</v>
      </c>
      <c r="C48" s="72" t="s">
        <v>299</v>
      </c>
      <c r="D48" s="31" t="s">
        <v>56</v>
      </c>
      <c r="E48" s="31" t="s">
        <v>422</v>
      </c>
      <c r="F48" s="72" t="s">
        <v>282</v>
      </c>
      <c r="G48" s="33" t="s">
        <v>283</v>
      </c>
      <c r="H48" s="33" t="s">
        <v>283</v>
      </c>
      <c r="I48" s="22">
        <v>61000</v>
      </c>
      <c r="J48" s="22">
        <v>3674.86</v>
      </c>
      <c r="K48" s="34">
        <v>25</v>
      </c>
      <c r="L48" s="22">
        <f t="shared" si="0"/>
        <v>1750.7</v>
      </c>
      <c r="M48" s="34">
        <f t="shared" si="1"/>
        <v>4331</v>
      </c>
      <c r="N48" s="34">
        <f t="shared" si="2"/>
        <v>671.00000000000011</v>
      </c>
      <c r="O48" s="22">
        <f t="shared" si="3"/>
        <v>1854.4</v>
      </c>
      <c r="P48" s="34">
        <f t="shared" si="4"/>
        <v>4324.9000000000005</v>
      </c>
      <c r="Q48" s="34">
        <f t="shared" si="5"/>
        <v>3605.1000000000004</v>
      </c>
      <c r="R48" s="34">
        <f t="shared" si="6"/>
        <v>7304.9600000000009</v>
      </c>
      <c r="S48" s="34">
        <f t="shared" si="7"/>
        <v>9326.9000000000015</v>
      </c>
      <c r="T48" s="34">
        <f t="shared" si="8"/>
        <v>53695.040000000001</v>
      </c>
      <c r="U48" s="41" t="s">
        <v>401</v>
      </c>
      <c r="V48" s="29"/>
    </row>
    <row r="49" spans="1:72" s="30" customFormat="1" ht="30" customHeight="1" x14ac:dyDescent="0.25">
      <c r="A49" s="68">
        <v>43</v>
      </c>
      <c r="B49" s="31" t="s">
        <v>313</v>
      </c>
      <c r="C49" s="72" t="s">
        <v>300</v>
      </c>
      <c r="D49" s="31" t="s">
        <v>56</v>
      </c>
      <c r="E49" s="31" t="s">
        <v>422</v>
      </c>
      <c r="F49" s="72" t="s">
        <v>282</v>
      </c>
      <c r="G49" s="33" t="s">
        <v>283</v>
      </c>
      <c r="H49" s="33" t="s">
        <v>283</v>
      </c>
      <c r="I49" s="22">
        <v>60000</v>
      </c>
      <c r="J49" s="22">
        <v>3486.68</v>
      </c>
      <c r="K49" s="34">
        <v>25</v>
      </c>
      <c r="L49" s="22">
        <f t="shared" si="0"/>
        <v>1722</v>
      </c>
      <c r="M49" s="34">
        <f>I49*7.1%</f>
        <v>4260</v>
      </c>
      <c r="N49" s="34">
        <f>I49*1.1%</f>
        <v>660.00000000000011</v>
      </c>
      <c r="O49" s="22">
        <f>I49*3.04%</f>
        <v>1824</v>
      </c>
      <c r="P49" s="34">
        <f>I49*7.09%</f>
        <v>4254</v>
      </c>
      <c r="Q49" s="34">
        <f>+L49+O49</f>
        <v>3546</v>
      </c>
      <c r="R49" s="34">
        <f>SUM(J49+K49+L49+O49)</f>
        <v>7057.68</v>
      </c>
      <c r="S49" s="34">
        <f>SUM(M49+N49+P49)</f>
        <v>9174</v>
      </c>
      <c r="T49" s="34">
        <f>I49-R49</f>
        <v>52942.32</v>
      </c>
      <c r="U49" s="41" t="s">
        <v>401</v>
      </c>
      <c r="V49" s="29"/>
    </row>
    <row r="50" spans="1:72" s="30" customFormat="1" ht="30" customHeight="1" x14ac:dyDescent="0.25">
      <c r="A50" s="68">
        <v>44</v>
      </c>
      <c r="B50" s="31" t="s">
        <v>327</v>
      </c>
      <c r="C50" s="72" t="s">
        <v>300</v>
      </c>
      <c r="D50" s="31" t="s">
        <v>56</v>
      </c>
      <c r="E50" s="31" t="s">
        <v>422</v>
      </c>
      <c r="F50" s="72" t="s">
        <v>282</v>
      </c>
      <c r="G50" s="33" t="s">
        <v>283</v>
      </c>
      <c r="H50" s="33" t="s">
        <v>283</v>
      </c>
      <c r="I50" s="22">
        <v>60000</v>
      </c>
      <c r="J50" s="22">
        <v>3486.68</v>
      </c>
      <c r="K50" s="34">
        <v>25</v>
      </c>
      <c r="L50" s="22">
        <f t="shared" ref="L50:L51" si="27">I50*2.87%</f>
        <v>1722</v>
      </c>
      <c r="M50" s="34">
        <f>I50*7.1%</f>
        <v>4260</v>
      </c>
      <c r="N50" s="34">
        <f>I50*1.1%</f>
        <v>660.00000000000011</v>
      </c>
      <c r="O50" s="22">
        <f>I50*3.04%</f>
        <v>1824</v>
      </c>
      <c r="P50" s="34">
        <f>I50*7.09%</f>
        <v>4254</v>
      </c>
      <c r="Q50" s="34">
        <f>+L50+O50</f>
        <v>3546</v>
      </c>
      <c r="R50" s="34">
        <f>SUM(J50+K50+L50+O50)</f>
        <v>7057.68</v>
      </c>
      <c r="S50" s="34">
        <f>SUM(M50+N50+P50)</f>
        <v>9174</v>
      </c>
      <c r="T50" s="34">
        <f>I50-R50</f>
        <v>52942.32</v>
      </c>
      <c r="U50" s="41" t="s">
        <v>401</v>
      </c>
      <c r="V50" s="29"/>
    </row>
    <row r="51" spans="1:72" s="30" customFormat="1" ht="30" customHeight="1" x14ac:dyDescent="0.25">
      <c r="A51" s="68">
        <v>45</v>
      </c>
      <c r="B51" s="31" t="s">
        <v>420</v>
      </c>
      <c r="C51" s="72" t="s">
        <v>300</v>
      </c>
      <c r="D51" s="31" t="s">
        <v>418</v>
      </c>
      <c r="E51" s="31" t="s">
        <v>419</v>
      </c>
      <c r="F51" s="72" t="s">
        <v>282</v>
      </c>
      <c r="G51" s="33" t="s">
        <v>283</v>
      </c>
      <c r="H51" s="33" t="s">
        <v>283</v>
      </c>
      <c r="I51" s="22">
        <v>35000</v>
      </c>
      <c r="J51" s="22">
        <v>0</v>
      </c>
      <c r="K51" s="34">
        <v>25</v>
      </c>
      <c r="L51" s="22">
        <f t="shared" si="27"/>
        <v>1004.5</v>
      </c>
      <c r="M51" s="34">
        <f>I51*7.1%</f>
        <v>2485</v>
      </c>
      <c r="N51" s="34">
        <f>I51*1.1%</f>
        <v>385.00000000000006</v>
      </c>
      <c r="O51" s="22">
        <f>I51*3.04%</f>
        <v>1064</v>
      </c>
      <c r="P51" s="34">
        <f>I51*7.09%</f>
        <v>2481.5</v>
      </c>
      <c r="Q51" s="34">
        <f>+L51+O51</f>
        <v>2068.5</v>
      </c>
      <c r="R51" s="34">
        <f>SUM(J51+K51+L51+O51)</f>
        <v>2093.5</v>
      </c>
      <c r="S51" s="34">
        <f>SUM(M51+N51+P51)</f>
        <v>5351.5</v>
      </c>
      <c r="T51" s="34">
        <f>I51-R51</f>
        <v>32906.5</v>
      </c>
      <c r="U51" s="41" t="s">
        <v>401</v>
      </c>
      <c r="V51" s="29"/>
    </row>
    <row r="52" spans="1:72" s="30" customFormat="1" ht="30" customHeight="1" x14ac:dyDescent="0.25">
      <c r="A52" s="68">
        <v>46</v>
      </c>
      <c r="B52" s="31" t="s">
        <v>217</v>
      </c>
      <c r="C52" s="72" t="s">
        <v>299</v>
      </c>
      <c r="D52" s="31" t="s">
        <v>169</v>
      </c>
      <c r="E52" s="31" t="s">
        <v>218</v>
      </c>
      <c r="F52" s="72" t="s">
        <v>282</v>
      </c>
      <c r="G52" s="33" t="s">
        <v>283</v>
      </c>
      <c r="H52" s="33" t="s">
        <v>283</v>
      </c>
      <c r="I52" s="22">
        <v>100000</v>
      </c>
      <c r="J52" s="22">
        <v>12105.37</v>
      </c>
      <c r="K52" s="34">
        <v>25</v>
      </c>
      <c r="L52" s="22">
        <f t="shared" si="0"/>
        <v>2870</v>
      </c>
      <c r="M52" s="34">
        <f t="shared" si="1"/>
        <v>7099.9999999999991</v>
      </c>
      <c r="N52" s="34">
        <f t="shared" si="2"/>
        <v>1100</v>
      </c>
      <c r="O52" s="22">
        <f t="shared" si="3"/>
        <v>3040</v>
      </c>
      <c r="P52" s="34">
        <f t="shared" si="4"/>
        <v>7090.0000000000009</v>
      </c>
      <c r="Q52" s="34">
        <f t="shared" si="5"/>
        <v>5910</v>
      </c>
      <c r="R52" s="34">
        <f t="shared" si="6"/>
        <v>18040.370000000003</v>
      </c>
      <c r="S52" s="34">
        <f t="shared" si="7"/>
        <v>15290</v>
      </c>
      <c r="T52" s="34">
        <f t="shared" si="8"/>
        <v>81959.63</v>
      </c>
      <c r="U52" s="41" t="s">
        <v>401</v>
      </c>
      <c r="V52" s="29"/>
    </row>
    <row r="53" spans="1:72" s="30" customFormat="1" ht="30" customHeight="1" x14ac:dyDescent="0.25">
      <c r="A53" s="68">
        <v>47</v>
      </c>
      <c r="B53" s="31" t="s">
        <v>168</v>
      </c>
      <c r="C53" s="72" t="s">
        <v>357</v>
      </c>
      <c r="D53" s="31" t="s">
        <v>169</v>
      </c>
      <c r="E53" s="31" t="s">
        <v>170</v>
      </c>
      <c r="F53" s="72" t="s">
        <v>282</v>
      </c>
      <c r="G53" s="33" t="s">
        <v>283</v>
      </c>
      <c r="H53" s="33" t="s">
        <v>283</v>
      </c>
      <c r="I53" s="22">
        <v>25000</v>
      </c>
      <c r="J53" s="22">
        <v>0</v>
      </c>
      <c r="K53" s="34">
        <v>25</v>
      </c>
      <c r="L53" s="22">
        <f t="shared" si="0"/>
        <v>717.5</v>
      </c>
      <c r="M53" s="34">
        <f t="shared" si="1"/>
        <v>1774.9999999999998</v>
      </c>
      <c r="N53" s="34">
        <f t="shared" si="2"/>
        <v>275</v>
      </c>
      <c r="O53" s="22">
        <f t="shared" si="3"/>
        <v>760</v>
      </c>
      <c r="P53" s="34">
        <f t="shared" si="4"/>
        <v>1772.5000000000002</v>
      </c>
      <c r="Q53" s="34">
        <f t="shared" si="5"/>
        <v>1477.5</v>
      </c>
      <c r="R53" s="34">
        <f t="shared" si="6"/>
        <v>1502.5</v>
      </c>
      <c r="S53" s="34">
        <f t="shared" si="7"/>
        <v>3822.5</v>
      </c>
      <c r="T53" s="34">
        <f t="shared" si="8"/>
        <v>23497.5</v>
      </c>
      <c r="U53" s="41" t="s">
        <v>401</v>
      </c>
      <c r="V53" s="29"/>
    </row>
    <row r="54" spans="1:72" s="30" customFormat="1" ht="30" customHeight="1" x14ac:dyDescent="0.25">
      <c r="A54" s="68">
        <v>48</v>
      </c>
      <c r="B54" s="31" t="s">
        <v>356</v>
      </c>
      <c r="C54" s="72" t="s">
        <v>357</v>
      </c>
      <c r="D54" s="31" t="s">
        <v>169</v>
      </c>
      <c r="E54" s="31" t="s">
        <v>358</v>
      </c>
      <c r="F54" s="72" t="s">
        <v>282</v>
      </c>
      <c r="G54" s="33" t="s">
        <v>283</v>
      </c>
      <c r="H54" s="33" t="s">
        <v>283</v>
      </c>
      <c r="I54" s="22">
        <v>25000</v>
      </c>
      <c r="J54" s="22">
        <v>0</v>
      </c>
      <c r="K54" s="34">
        <v>25</v>
      </c>
      <c r="L54" s="22">
        <f t="shared" ref="L54" si="28">I54*2.87%</f>
        <v>717.5</v>
      </c>
      <c r="M54" s="34">
        <f t="shared" ref="M54" si="29">I54*7.1%</f>
        <v>1774.9999999999998</v>
      </c>
      <c r="N54" s="34">
        <f t="shared" ref="N54" si="30">I54*1.1%</f>
        <v>275</v>
      </c>
      <c r="O54" s="22">
        <f t="shared" ref="O54" si="31">I54*3.04%</f>
        <v>760</v>
      </c>
      <c r="P54" s="34">
        <f t="shared" ref="P54" si="32">I54*7.09%</f>
        <v>1772.5000000000002</v>
      </c>
      <c r="Q54" s="34">
        <f t="shared" ref="Q54" si="33">+L54+O54</f>
        <v>1477.5</v>
      </c>
      <c r="R54" s="34">
        <f t="shared" ref="R54" si="34">SUM(J54+K54+L54+O54)</f>
        <v>1502.5</v>
      </c>
      <c r="S54" s="34">
        <f t="shared" ref="S54" si="35">SUM(M54+N54+P54)</f>
        <v>3822.5</v>
      </c>
      <c r="T54" s="34">
        <f t="shared" ref="T54" si="36">I54-R54</f>
        <v>23497.5</v>
      </c>
      <c r="U54" s="41" t="s">
        <v>401</v>
      </c>
      <c r="V54" s="29"/>
    </row>
    <row r="55" spans="1:72" s="30" customFormat="1" ht="30" customHeight="1" x14ac:dyDescent="0.25">
      <c r="A55" s="68">
        <v>49</v>
      </c>
      <c r="B55" s="31" t="s">
        <v>354</v>
      </c>
      <c r="C55" s="72" t="s">
        <v>299</v>
      </c>
      <c r="D55" s="31" t="s">
        <v>169</v>
      </c>
      <c r="E55" s="31" t="s">
        <v>355</v>
      </c>
      <c r="F55" s="72" t="s">
        <v>282</v>
      </c>
      <c r="G55" s="33" t="s">
        <v>283</v>
      </c>
      <c r="H55" s="33" t="s">
        <v>283</v>
      </c>
      <c r="I55" s="22">
        <v>25000</v>
      </c>
      <c r="J55" s="22">
        <v>0</v>
      </c>
      <c r="K55" s="34">
        <v>25</v>
      </c>
      <c r="L55" s="22">
        <f t="shared" ref="L55" si="37">I55*2.87%</f>
        <v>717.5</v>
      </c>
      <c r="M55" s="34">
        <f t="shared" ref="M55" si="38">I55*7.1%</f>
        <v>1774.9999999999998</v>
      </c>
      <c r="N55" s="34">
        <f t="shared" ref="N55" si="39">I55*1.1%</f>
        <v>275</v>
      </c>
      <c r="O55" s="22">
        <f t="shared" ref="O55" si="40">I55*3.04%</f>
        <v>760</v>
      </c>
      <c r="P55" s="34">
        <f t="shared" ref="P55" si="41">I55*7.09%</f>
        <v>1772.5000000000002</v>
      </c>
      <c r="Q55" s="34">
        <f t="shared" ref="Q55" si="42">+L55+O55</f>
        <v>1477.5</v>
      </c>
      <c r="R55" s="34">
        <f t="shared" ref="R55" si="43">SUM(J55+K55+L55+O55)</f>
        <v>1502.5</v>
      </c>
      <c r="S55" s="34">
        <f t="shared" ref="S55" si="44">SUM(M55+N55+P55)</f>
        <v>3822.5</v>
      </c>
      <c r="T55" s="34">
        <f t="shared" ref="T55" si="45">I55-R55</f>
        <v>23497.5</v>
      </c>
      <c r="U55" s="41" t="s">
        <v>401</v>
      </c>
      <c r="V55" s="29"/>
    </row>
    <row r="56" spans="1:72" s="30" customFormat="1" ht="30" customHeight="1" x14ac:dyDescent="0.25">
      <c r="A56" s="68">
        <v>50</v>
      </c>
      <c r="B56" s="31" t="s">
        <v>55</v>
      </c>
      <c r="C56" s="72" t="s">
        <v>299</v>
      </c>
      <c r="D56" s="31" t="s">
        <v>54</v>
      </c>
      <c r="E56" s="31" t="s">
        <v>21</v>
      </c>
      <c r="F56" s="72" t="s">
        <v>282</v>
      </c>
      <c r="G56" s="33" t="s">
        <v>283</v>
      </c>
      <c r="H56" s="33" t="s">
        <v>283</v>
      </c>
      <c r="I56" s="22">
        <v>65000</v>
      </c>
      <c r="J56" s="22">
        <v>4157.55</v>
      </c>
      <c r="K56" s="34">
        <v>25</v>
      </c>
      <c r="L56" s="22">
        <f t="shared" si="0"/>
        <v>1865.5</v>
      </c>
      <c r="M56" s="34">
        <f t="shared" si="1"/>
        <v>4615</v>
      </c>
      <c r="N56" s="34">
        <f t="shared" si="2"/>
        <v>715.00000000000011</v>
      </c>
      <c r="O56" s="22">
        <f t="shared" si="3"/>
        <v>1976</v>
      </c>
      <c r="P56" s="34">
        <f t="shared" si="4"/>
        <v>4608.5</v>
      </c>
      <c r="Q56" s="34">
        <f t="shared" si="5"/>
        <v>3841.5</v>
      </c>
      <c r="R56" s="34">
        <f t="shared" si="6"/>
        <v>8024.05</v>
      </c>
      <c r="S56" s="34">
        <f t="shared" si="7"/>
        <v>9938.5</v>
      </c>
      <c r="T56" s="34">
        <f t="shared" si="8"/>
        <v>56975.95</v>
      </c>
      <c r="U56" s="41" t="s">
        <v>401</v>
      </c>
      <c r="V56" s="29"/>
    </row>
    <row r="57" spans="1:72" s="2" customFormat="1" ht="30" customHeight="1" x14ac:dyDescent="0.25">
      <c r="A57" s="68">
        <v>51</v>
      </c>
      <c r="B57" s="27" t="s">
        <v>394</v>
      </c>
      <c r="C57" s="68" t="s">
        <v>299</v>
      </c>
      <c r="D57" s="27" t="s">
        <v>54</v>
      </c>
      <c r="E57" s="27" t="s">
        <v>395</v>
      </c>
      <c r="F57" s="68" t="s">
        <v>282</v>
      </c>
      <c r="G57" s="28" t="s">
        <v>283</v>
      </c>
      <c r="H57" s="28" t="s">
        <v>283</v>
      </c>
      <c r="I57" s="22">
        <v>50000</v>
      </c>
      <c r="J57" s="22">
        <v>1854</v>
      </c>
      <c r="K57" s="22">
        <v>25</v>
      </c>
      <c r="L57" s="22">
        <f>I57*2.87%</f>
        <v>1435</v>
      </c>
      <c r="M57" s="22">
        <f>I57*7.1%</f>
        <v>3549.9999999999995</v>
      </c>
      <c r="N57" s="22">
        <f>I57*1.1%</f>
        <v>550</v>
      </c>
      <c r="O57" s="22">
        <f>I57*3.04%</f>
        <v>1520</v>
      </c>
      <c r="P57" s="22">
        <f>I57*7.09%</f>
        <v>3545.0000000000005</v>
      </c>
      <c r="Q57" s="22">
        <f>+L57+O57</f>
        <v>2955</v>
      </c>
      <c r="R57" s="22">
        <f>SUM(J57+K57+L57+O57)</f>
        <v>4834</v>
      </c>
      <c r="S57" s="22">
        <f>SUM(M57+N57+P57)</f>
        <v>7645</v>
      </c>
      <c r="T57" s="22">
        <f>I57-R57</f>
        <v>45166</v>
      </c>
      <c r="U57" s="45" t="s">
        <v>401</v>
      </c>
      <c r="V57" s="17"/>
    </row>
    <row r="58" spans="1:72" s="30" customFormat="1" ht="30" customHeight="1" x14ac:dyDescent="0.25">
      <c r="A58" s="68">
        <v>52</v>
      </c>
      <c r="B58" s="31" t="s">
        <v>311</v>
      </c>
      <c r="C58" s="72" t="s">
        <v>299</v>
      </c>
      <c r="D58" s="31" t="s">
        <v>259</v>
      </c>
      <c r="E58" s="31" t="s">
        <v>320</v>
      </c>
      <c r="F58" s="72" t="s">
        <v>282</v>
      </c>
      <c r="G58" s="33" t="s">
        <v>283</v>
      </c>
      <c r="H58" s="33" t="s">
        <v>283</v>
      </c>
      <c r="I58" s="22">
        <v>155000</v>
      </c>
      <c r="J58" s="22">
        <v>25042.74</v>
      </c>
      <c r="K58" s="34">
        <v>25</v>
      </c>
      <c r="L58" s="22">
        <f t="shared" si="0"/>
        <v>4448.5</v>
      </c>
      <c r="M58" s="34">
        <f>I58*7.1%</f>
        <v>11004.999999999998</v>
      </c>
      <c r="N58" s="34">
        <f>I58*1.1%</f>
        <v>1705.0000000000002</v>
      </c>
      <c r="O58" s="22">
        <f>I58*3.04%</f>
        <v>4712</v>
      </c>
      <c r="P58" s="34">
        <f>I58*7.09%</f>
        <v>10989.5</v>
      </c>
      <c r="Q58" s="34">
        <f>+L58+O58</f>
        <v>9160.5</v>
      </c>
      <c r="R58" s="34">
        <f>SUM(J58+K58+L58+O58)</f>
        <v>34228.240000000005</v>
      </c>
      <c r="S58" s="34">
        <f>SUM(M58+N58+P58)</f>
        <v>23699.5</v>
      </c>
      <c r="T58" s="34">
        <f>I58-R58</f>
        <v>120771.76</v>
      </c>
      <c r="U58" s="41" t="s">
        <v>401</v>
      </c>
      <c r="V58" s="29"/>
    </row>
    <row r="59" spans="1:72" s="30" customFormat="1" ht="30" customHeight="1" x14ac:dyDescent="0.25">
      <c r="A59" s="68">
        <v>53</v>
      </c>
      <c r="B59" s="31" t="s">
        <v>51</v>
      </c>
      <c r="C59" s="72" t="s">
        <v>300</v>
      </c>
      <c r="D59" s="31" t="s">
        <v>259</v>
      </c>
      <c r="E59" s="31" t="s">
        <v>15</v>
      </c>
      <c r="F59" s="72" t="s">
        <v>282</v>
      </c>
      <c r="G59" s="33" t="s">
        <v>283</v>
      </c>
      <c r="H59" s="33" t="s">
        <v>283</v>
      </c>
      <c r="I59" s="22">
        <v>60000</v>
      </c>
      <c r="J59" s="22">
        <v>3486.68</v>
      </c>
      <c r="K59" s="34">
        <v>25</v>
      </c>
      <c r="L59" s="22">
        <f t="shared" si="0"/>
        <v>1722</v>
      </c>
      <c r="M59" s="34">
        <f t="shared" si="1"/>
        <v>4260</v>
      </c>
      <c r="N59" s="34">
        <f t="shared" si="2"/>
        <v>660.00000000000011</v>
      </c>
      <c r="O59" s="22">
        <f t="shared" si="3"/>
        <v>1824</v>
      </c>
      <c r="P59" s="34">
        <f t="shared" si="4"/>
        <v>4254</v>
      </c>
      <c r="Q59" s="34">
        <f t="shared" si="5"/>
        <v>3546</v>
      </c>
      <c r="R59" s="34">
        <f t="shared" si="6"/>
        <v>7057.68</v>
      </c>
      <c r="S59" s="34">
        <f t="shared" si="7"/>
        <v>9174</v>
      </c>
      <c r="T59" s="34">
        <f t="shared" si="8"/>
        <v>52942.32</v>
      </c>
      <c r="U59" s="41" t="s">
        <v>401</v>
      </c>
      <c r="V59" s="29"/>
    </row>
    <row r="60" spans="1:72" s="30" customFormat="1" ht="30" customHeight="1" x14ac:dyDescent="0.25">
      <c r="A60" s="68">
        <v>54</v>
      </c>
      <c r="B60" s="31" t="s">
        <v>347</v>
      </c>
      <c r="C60" s="72" t="s">
        <v>300</v>
      </c>
      <c r="D60" s="31" t="s">
        <v>259</v>
      </c>
      <c r="E60" s="31" t="s">
        <v>260</v>
      </c>
      <c r="F60" s="72" t="s">
        <v>282</v>
      </c>
      <c r="G60" s="33" t="s">
        <v>283</v>
      </c>
      <c r="H60" s="33" t="s">
        <v>283</v>
      </c>
      <c r="I60" s="22">
        <v>80000</v>
      </c>
      <c r="J60" s="22">
        <v>7400.87</v>
      </c>
      <c r="K60" s="34">
        <v>25</v>
      </c>
      <c r="L60" s="22">
        <f t="shared" si="0"/>
        <v>2296</v>
      </c>
      <c r="M60" s="34">
        <f t="shared" si="1"/>
        <v>5679.9999999999991</v>
      </c>
      <c r="N60" s="34">
        <f t="shared" si="2"/>
        <v>880.00000000000011</v>
      </c>
      <c r="O60" s="22">
        <f t="shared" si="3"/>
        <v>2432</v>
      </c>
      <c r="P60" s="34">
        <f t="shared" si="4"/>
        <v>5672</v>
      </c>
      <c r="Q60" s="34">
        <f t="shared" si="5"/>
        <v>4728</v>
      </c>
      <c r="R60" s="34">
        <f t="shared" si="6"/>
        <v>12153.869999999999</v>
      </c>
      <c r="S60" s="34">
        <f t="shared" si="7"/>
        <v>12232</v>
      </c>
      <c r="T60" s="34">
        <f t="shared" si="8"/>
        <v>67846.13</v>
      </c>
      <c r="U60" s="41" t="s">
        <v>401</v>
      </c>
      <c r="V60" s="29"/>
    </row>
    <row r="61" spans="1:72" s="30" customFormat="1" ht="30" customHeight="1" x14ac:dyDescent="0.25">
      <c r="A61" s="68">
        <v>55</v>
      </c>
      <c r="B61" s="31" t="s">
        <v>258</v>
      </c>
      <c r="C61" s="72" t="s">
        <v>300</v>
      </c>
      <c r="D61" s="31" t="s">
        <v>259</v>
      </c>
      <c r="E61" s="31" t="s">
        <v>260</v>
      </c>
      <c r="F61" s="72" t="s">
        <v>282</v>
      </c>
      <c r="G61" s="33" t="s">
        <v>283</v>
      </c>
      <c r="H61" s="33" t="s">
        <v>283</v>
      </c>
      <c r="I61" s="22">
        <v>61000</v>
      </c>
      <c r="J61" s="22">
        <v>3674.86</v>
      </c>
      <c r="K61" s="34">
        <v>25</v>
      </c>
      <c r="L61" s="22">
        <f t="shared" si="0"/>
        <v>1750.7</v>
      </c>
      <c r="M61" s="34">
        <f t="shared" si="1"/>
        <v>4331</v>
      </c>
      <c r="N61" s="34">
        <f t="shared" si="2"/>
        <v>671.00000000000011</v>
      </c>
      <c r="O61" s="22">
        <f t="shared" si="3"/>
        <v>1854.4</v>
      </c>
      <c r="P61" s="34">
        <f t="shared" si="4"/>
        <v>4324.9000000000005</v>
      </c>
      <c r="Q61" s="34">
        <f t="shared" si="5"/>
        <v>3605.1000000000004</v>
      </c>
      <c r="R61" s="34">
        <f t="shared" si="6"/>
        <v>7304.9600000000009</v>
      </c>
      <c r="S61" s="34">
        <f t="shared" si="7"/>
        <v>9326.9000000000015</v>
      </c>
      <c r="T61" s="34">
        <f t="shared" si="8"/>
        <v>53695.040000000001</v>
      </c>
      <c r="U61" s="41" t="s">
        <v>401</v>
      </c>
      <c r="V61" s="29"/>
    </row>
    <row r="62" spans="1:72" s="35" customFormat="1" ht="30" customHeight="1" x14ac:dyDescent="0.25">
      <c r="A62" s="68">
        <v>56</v>
      </c>
      <c r="B62" s="31" t="s">
        <v>287</v>
      </c>
      <c r="C62" s="72" t="s">
        <v>300</v>
      </c>
      <c r="D62" s="31" t="s">
        <v>259</v>
      </c>
      <c r="E62" s="31" t="s">
        <v>260</v>
      </c>
      <c r="F62" s="72" t="s">
        <v>282</v>
      </c>
      <c r="G62" s="33" t="s">
        <v>283</v>
      </c>
      <c r="H62" s="33" t="s">
        <v>283</v>
      </c>
      <c r="I62" s="22">
        <v>80000</v>
      </c>
      <c r="J62" s="22">
        <v>7400.87</v>
      </c>
      <c r="K62" s="34">
        <v>25</v>
      </c>
      <c r="L62" s="22">
        <f t="shared" si="0"/>
        <v>2296</v>
      </c>
      <c r="M62" s="34">
        <f t="shared" si="1"/>
        <v>5679.9999999999991</v>
      </c>
      <c r="N62" s="34">
        <f t="shared" si="2"/>
        <v>880.00000000000011</v>
      </c>
      <c r="O62" s="22">
        <f t="shared" si="3"/>
        <v>2432</v>
      </c>
      <c r="P62" s="34">
        <f t="shared" si="4"/>
        <v>5672</v>
      </c>
      <c r="Q62" s="34">
        <f t="shared" si="5"/>
        <v>4728</v>
      </c>
      <c r="R62" s="34">
        <f t="shared" ref="R62:R64" si="46">SUM(J62+K62+L62+O62)</f>
        <v>12153.869999999999</v>
      </c>
      <c r="S62" s="34">
        <f t="shared" si="7"/>
        <v>12232</v>
      </c>
      <c r="T62" s="34">
        <f t="shared" si="8"/>
        <v>67846.13</v>
      </c>
      <c r="U62" s="41" t="s">
        <v>401</v>
      </c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</row>
    <row r="63" spans="1:72" s="17" customFormat="1" ht="30" customHeight="1" x14ac:dyDescent="0.25">
      <c r="A63" s="68">
        <v>57</v>
      </c>
      <c r="B63" s="27" t="s">
        <v>378</v>
      </c>
      <c r="C63" s="68" t="s">
        <v>300</v>
      </c>
      <c r="D63" s="27" t="s">
        <v>417</v>
      </c>
      <c r="E63" s="27" t="s">
        <v>379</v>
      </c>
      <c r="F63" s="68" t="s">
        <v>282</v>
      </c>
      <c r="G63" s="28" t="s">
        <v>283</v>
      </c>
      <c r="H63" s="28" t="s">
        <v>283</v>
      </c>
      <c r="I63" s="22">
        <v>40000</v>
      </c>
      <c r="J63" s="22">
        <v>240.13</v>
      </c>
      <c r="K63" s="22">
        <v>25</v>
      </c>
      <c r="L63" s="22">
        <v>1148</v>
      </c>
      <c r="M63" s="22">
        <f t="shared" si="1"/>
        <v>2839.9999999999995</v>
      </c>
      <c r="N63" s="22">
        <f t="shared" si="2"/>
        <v>440.00000000000006</v>
      </c>
      <c r="O63" s="22">
        <v>1216</v>
      </c>
      <c r="P63" s="22">
        <f t="shared" si="4"/>
        <v>2836</v>
      </c>
      <c r="Q63" s="22">
        <f t="shared" si="5"/>
        <v>2364</v>
      </c>
      <c r="R63" s="22">
        <f t="shared" si="46"/>
        <v>2629.13</v>
      </c>
      <c r="S63" s="22">
        <f t="shared" si="7"/>
        <v>6116</v>
      </c>
      <c r="T63" s="22">
        <f t="shared" si="8"/>
        <v>37370.870000000003</v>
      </c>
      <c r="U63" s="41" t="s">
        <v>401</v>
      </c>
    </row>
    <row r="64" spans="1:72" s="52" customFormat="1" ht="30" customHeight="1" x14ac:dyDescent="0.25">
      <c r="A64" s="68">
        <v>58</v>
      </c>
      <c r="B64" s="48" t="s">
        <v>409</v>
      </c>
      <c r="C64" s="73" t="s">
        <v>299</v>
      </c>
      <c r="D64" s="31" t="s">
        <v>157</v>
      </c>
      <c r="E64" s="48" t="s">
        <v>410</v>
      </c>
      <c r="F64" s="73" t="s">
        <v>282</v>
      </c>
      <c r="G64" s="49" t="s">
        <v>283</v>
      </c>
      <c r="H64" s="50" t="s">
        <v>283</v>
      </c>
      <c r="I64" s="50">
        <v>190000</v>
      </c>
      <c r="J64" s="55">
        <v>33483.67</v>
      </c>
      <c r="K64" s="51">
        <v>25</v>
      </c>
      <c r="L64" s="22">
        <f t="shared" si="0"/>
        <v>5453</v>
      </c>
      <c r="M64" s="22">
        <f t="shared" si="1"/>
        <v>13489.999999999998</v>
      </c>
      <c r="N64" s="22">
        <f t="shared" si="2"/>
        <v>2090</v>
      </c>
      <c r="O64" s="22">
        <v>4943.8</v>
      </c>
      <c r="P64" s="22">
        <f t="shared" si="4"/>
        <v>13471</v>
      </c>
      <c r="Q64" s="22">
        <f t="shared" si="5"/>
        <v>10396.799999999999</v>
      </c>
      <c r="R64" s="22">
        <f t="shared" si="46"/>
        <v>43905.47</v>
      </c>
      <c r="S64" s="22">
        <f t="shared" si="7"/>
        <v>29051</v>
      </c>
      <c r="T64" s="22">
        <f t="shared" si="8"/>
        <v>146094.53</v>
      </c>
      <c r="U64" s="41" t="s">
        <v>401</v>
      </c>
    </row>
    <row r="65" spans="1:22" s="30" customFormat="1" ht="30" customHeight="1" x14ac:dyDescent="0.25">
      <c r="A65" s="68">
        <v>59</v>
      </c>
      <c r="B65" s="31" t="s">
        <v>156</v>
      </c>
      <c r="C65" s="72" t="s">
        <v>299</v>
      </c>
      <c r="D65" s="31" t="s">
        <v>157</v>
      </c>
      <c r="E65" s="31" t="s">
        <v>21</v>
      </c>
      <c r="F65" s="72" t="s">
        <v>282</v>
      </c>
      <c r="G65" s="33" t="s">
        <v>283</v>
      </c>
      <c r="H65" s="33" t="s">
        <v>283</v>
      </c>
      <c r="I65" s="22">
        <v>60000</v>
      </c>
      <c r="J65" s="22">
        <v>3486.68</v>
      </c>
      <c r="K65" s="34">
        <v>25</v>
      </c>
      <c r="L65" s="22">
        <f t="shared" si="0"/>
        <v>1722</v>
      </c>
      <c r="M65" s="34">
        <f t="shared" ref="M65:M82" si="47">I65*7.1%</f>
        <v>4260</v>
      </c>
      <c r="N65" s="34">
        <f t="shared" ref="N65:N82" si="48">I65*1.1%</f>
        <v>660.00000000000011</v>
      </c>
      <c r="O65" s="22">
        <f t="shared" ref="O65:O82" si="49">I65*3.04%</f>
        <v>1824</v>
      </c>
      <c r="P65" s="34">
        <f t="shared" ref="P65:P82" si="50">I65*7.09%</f>
        <v>4254</v>
      </c>
      <c r="Q65" s="34">
        <f t="shared" ref="Q65:Q82" si="51">+L65+O65</f>
        <v>3546</v>
      </c>
      <c r="R65" s="34">
        <f>SUM(J65+K65+L65+O65)</f>
        <v>7057.68</v>
      </c>
      <c r="S65" s="34">
        <f>SUM(M65+N65+P65)</f>
        <v>9174</v>
      </c>
      <c r="T65" s="34">
        <f>I65-R65</f>
        <v>52942.32</v>
      </c>
      <c r="U65" s="41" t="s">
        <v>401</v>
      </c>
      <c r="V65" s="29"/>
    </row>
    <row r="66" spans="1:22" s="30" customFormat="1" ht="30" customHeight="1" x14ac:dyDescent="0.25">
      <c r="A66" s="68">
        <v>60</v>
      </c>
      <c r="B66" s="31" t="s">
        <v>27</v>
      </c>
      <c r="C66" s="72" t="s">
        <v>300</v>
      </c>
      <c r="D66" s="31" t="s">
        <v>346</v>
      </c>
      <c r="E66" s="31" t="s">
        <v>1</v>
      </c>
      <c r="F66" s="72" t="s">
        <v>282</v>
      </c>
      <c r="G66" s="33" t="s">
        <v>283</v>
      </c>
      <c r="H66" s="33" t="s">
        <v>283</v>
      </c>
      <c r="I66" s="22">
        <v>55000</v>
      </c>
      <c r="J66" s="22">
        <v>2559.6799999999998</v>
      </c>
      <c r="K66" s="34">
        <v>25</v>
      </c>
      <c r="L66" s="22">
        <f t="shared" si="0"/>
        <v>1578.5</v>
      </c>
      <c r="M66" s="34">
        <f t="shared" si="47"/>
        <v>3904.9999999999995</v>
      </c>
      <c r="N66" s="34">
        <f t="shared" si="48"/>
        <v>605.00000000000011</v>
      </c>
      <c r="O66" s="22">
        <f t="shared" si="49"/>
        <v>1672</v>
      </c>
      <c r="P66" s="34">
        <f t="shared" si="50"/>
        <v>3899.5000000000005</v>
      </c>
      <c r="Q66" s="34">
        <f t="shared" si="51"/>
        <v>3250.5</v>
      </c>
      <c r="R66" s="34">
        <f>SUM(J66+K66+L66+O66)</f>
        <v>5835.18</v>
      </c>
      <c r="S66" s="34">
        <f>SUM(M66+N66+P66)</f>
        <v>8409.5</v>
      </c>
      <c r="T66" s="34">
        <f>I66-R66</f>
        <v>49164.82</v>
      </c>
      <c r="U66" s="41" t="s">
        <v>401</v>
      </c>
      <c r="V66" s="29"/>
    </row>
    <row r="67" spans="1:22" s="30" customFormat="1" ht="30" customHeight="1" x14ac:dyDescent="0.25">
      <c r="A67" s="68">
        <v>61</v>
      </c>
      <c r="B67" s="31" t="s">
        <v>411</v>
      </c>
      <c r="C67" s="72" t="s">
        <v>299</v>
      </c>
      <c r="D67" s="31" t="s">
        <v>346</v>
      </c>
      <c r="E67" s="31" t="s">
        <v>412</v>
      </c>
      <c r="F67" s="72" t="s">
        <v>282</v>
      </c>
      <c r="G67" s="33" t="s">
        <v>283</v>
      </c>
      <c r="H67" s="33" t="s">
        <v>283</v>
      </c>
      <c r="I67" s="22">
        <v>61000</v>
      </c>
      <c r="J67" s="22">
        <v>3674.86</v>
      </c>
      <c r="K67" s="34">
        <v>25</v>
      </c>
      <c r="L67" s="22">
        <f t="shared" si="0"/>
        <v>1750.7</v>
      </c>
      <c r="M67" s="34">
        <f t="shared" si="47"/>
        <v>4331</v>
      </c>
      <c r="N67" s="34">
        <f t="shared" si="48"/>
        <v>671.00000000000011</v>
      </c>
      <c r="O67" s="22">
        <v>1854.4</v>
      </c>
      <c r="P67" s="34">
        <f t="shared" si="50"/>
        <v>4324.9000000000005</v>
      </c>
      <c r="Q67" s="34">
        <f t="shared" si="51"/>
        <v>3605.1000000000004</v>
      </c>
      <c r="R67" s="34">
        <f>SUM(J67+K67+L67+O67)</f>
        <v>7304.9600000000009</v>
      </c>
      <c r="S67" s="34">
        <f>SUM(M67+N67+P67)</f>
        <v>9326.9000000000015</v>
      </c>
      <c r="T67" s="34">
        <f>I67-R67</f>
        <v>53695.040000000001</v>
      </c>
      <c r="U67" s="41" t="s">
        <v>401</v>
      </c>
      <c r="V67" s="29"/>
    </row>
    <row r="68" spans="1:22" s="30" customFormat="1" ht="30" customHeight="1" x14ac:dyDescent="0.25">
      <c r="A68" s="68">
        <v>62</v>
      </c>
      <c r="B68" s="31" t="s">
        <v>323</v>
      </c>
      <c r="C68" s="72" t="s">
        <v>300</v>
      </c>
      <c r="D68" s="31" t="s">
        <v>66</v>
      </c>
      <c r="E68" s="31" t="s">
        <v>76</v>
      </c>
      <c r="F68" s="72" t="s">
        <v>282</v>
      </c>
      <c r="G68" s="33" t="s">
        <v>283</v>
      </c>
      <c r="H68" s="33" t="s">
        <v>283</v>
      </c>
      <c r="I68" s="22">
        <v>45000</v>
      </c>
      <c r="J68" s="22">
        <v>1148.33</v>
      </c>
      <c r="K68" s="34">
        <v>25</v>
      </c>
      <c r="L68" s="22">
        <f t="shared" ref="L68" si="52">I68*2.87%</f>
        <v>1291.5</v>
      </c>
      <c r="M68" s="34">
        <f t="shared" si="47"/>
        <v>3194.9999999999995</v>
      </c>
      <c r="N68" s="34">
        <f t="shared" si="48"/>
        <v>495.00000000000006</v>
      </c>
      <c r="O68" s="22">
        <f t="shared" si="49"/>
        <v>1368</v>
      </c>
      <c r="P68" s="34">
        <f t="shared" si="50"/>
        <v>3190.5</v>
      </c>
      <c r="Q68" s="34">
        <f t="shared" si="51"/>
        <v>2659.5</v>
      </c>
      <c r="R68" s="34">
        <f t="shared" ref="R68" si="53">SUM(J68+K68+L68+O68)</f>
        <v>3832.83</v>
      </c>
      <c r="S68" s="34">
        <f t="shared" ref="S68" si="54">SUM(M68+N68+P68)</f>
        <v>6880.5</v>
      </c>
      <c r="T68" s="34">
        <f t="shared" ref="T68" si="55">I68-R68</f>
        <v>41167.17</v>
      </c>
      <c r="U68" s="41" t="s">
        <v>401</v>
      </c>
      <c r="V68" s="29"/>
    </row>
    <row r="69" spans="1:22" s="30" customFormat="1" ht="30" customHeight="1" x14ac:dyDescent="0.25">
      <c r="A69" s="68">
        <v>63</v>
      </c>
      <c r="B69" s="31" t="s">
        <v>264</v>
      </c>
      <c r="C69" s="72" t="s">
        <v>299</v>
      </c>
      <c r="D69" s="31" t="s">
        <v>309</v>
      </c>
      <c r="E69" s="31" t="s">
        <v>69</v>
      </c>
      <c r="F69" s="72" t="s">
        <v>282</v>
      </c>
      <c r="G69" s="33" t="s">
        <v>283</v>
      </c>
      <c r="H69" s="33" t="s">
        <v>283</v>
      </c>
      <c r="I69" s="22">
        <v>46000</v>
      </c>
      <c r="J69" s="22">
        <v>1086.94</v>
      </c>
      <c r="K69" s="34">
        <v>25</v>
      </c>
      <c r="L69" s="22">
        <f t="shared" si="0"/>
        <v>1320.2</v>
      </c>
      <c r="M69" s="34">
        <f>I69*7.1%</f>
        <v>3265.9999999999995</v>
      </c>
      <c r="N69" s="34">
        <f>I69*1.1%</f>
        <v>506.00000000000006</v>
      </c>
      <c r="O69" s="22">
        <f>I69*3.04%</f>
        <v>1398.4</v>
      </c>
      <c r="P69" s="34">
        <f>I69*7.09%</f>
        <v>3261.4</v>
      </c>
      <c r="Q69" s="34">
        <f>+L69+O69</f>
        <v>2718.6000000000004</v>
      </c>
      <c r="R69" s="34">
        <f t="shared" ref="R69:R76" si="56">SUM(J69+K69+L69+O69)</f>
        <v>3830.5400000000004</v>
      </c>
      <c r="S69" s="34">
        <f t="shared" ref="S69:S76" si="57">SUM(M69+N69+P69)</f>
        <v>7033.4</v>
      </c>
      <c r="T69" s="34">
        <f t="shared" ref="T69:T76" si="58">I69-R69</f>
        <v>42169.46</v>
      </c>
      <c r="U69" s="41" t="s">
        <v>401</v>
      </c>
      <c r="V69" s="29"/>
    </row>
    <row r="70" spans="1:22" s="30" customFormat="1" ht="30" customHeight="1" x14ac:dyDescent="0.25">
      <c r="A70" s="68">
        <v>64</v>
      </c>
      <c r="B70" s="31" t="s">
        <v>413</v>
      </c>
      <c r="C70" s="72" t="s">
        <v>300</v>
      </c>
      <c r="D70" s="31" t="s">
        <v>309</v>
      </c>
      <c r="E70" s="31" t="s">
        <v>69</v>
      </c>
      <c r="F70" s="72" t="s">
        <v>282</v>
      </c>
      <c r="G70" s="33" t="s">
        <v>283</v>
      </c>
      <c r="H70" s="33" t="s">
        <v>283</v>
      </c>
      <c r="I70" s="22">
        <v>46000</v>
      </c>
      <c r="J70" s="22">
        <v>1289.46</v>
      </c>
      <c r="K70" s="34">
        <v>25</v>
      </c>
      <c r="L70" s="22">
        <f t="shared" si="0"/>
        <v>1320.2</v>
      </c>
      <c r="M70" s="34">
        <f>I70*7.1%</f>
        <v>3265.9999999999995</v>
      </c>
      <c r="N70" s="34">
        <f>I70*1.1%</f>
        <v>506.00000000000006</v>
      </c>
      <c r="O70" s="22">
        <f>I70*3.04%</f>
        <v>1398.4</v>
      </c>
      <c r="P70" s="34">
        <f>I70*7.09%</f>
        <v>3261.4</v>
      </c>
      <c r="Q70" s="34">
        <f>+L70+O70</f>
        <v>2718.6000000000004</v>
      </c>
      <c r="R70" s="34">
        <f t="shared" si="56"/>
        <v>4033.06</v>
      </c>
      <c r="S70" s="34">
        <f t="shared" si="57"/>
        <v>7033.4</v>
      </c>
      <c r="T70" s="34">
        <f t="shared" si="58"/>
        <v>41966.94</v>
      </c>
      <c r="U70" s="41" t="s">
        <v>401</v>
      </c>
      <c r="V70" s="29"/>
    </row>
    <row r="71" spans="1:22" s="30" customFormat="1" ht="30" customHeight="1" x14ac:dyDescent="0.25">
      <c r="A71" s="68">
        <v>65</v>
      </c>
      <c r="B71" s="31" t="s">
        <v>65</v>
      </c>
      <c r="C71" s="72" t="s">
        <v>300</v>
      </c>
      <c r="D71" s="31" t="s">
        <v>346</v>
      </c>
      <c r="E71" s="31" t="s">
        <v>53</v>
      </c>
      <c r="F71" s="72" t="s">
        <v>282</v>
      </c>
      <c r="G71" s="33" t="s">
        <v>283</v>
      </c>
      <c r="H71" s="33" t="s">
        <v>283</v>
      </c>
      <c r="I71" s="22">
        <v>25000</v>
      </c>
      <c r="J71" s="22">
        <v>0</v>
      </c>
      <c r="K71" s="34">
        <v>25</v>
      </c>
      <c r="L71" s="22">
        <f t="shared" si="0"/>
        <v>717.5</v>
      </c>
      <c r="M71" s="34">
        <f t="shared" si="47"/>
        <v>1774.9999999999998</v>
      </c>
      <c r="N71" s="34">
        <f t="shared" si="48"/>
        <v>275</v>
      </c>
      <c r="O71" s="22">
        <f t="shared" si="49"/>
        <v>760</v>
      </c>
      <c r="P71" s="34">
        <f t="shared" si="50"/>
        <v>1772.5000000000002</v>
      </c>
      <c r="Q71" s="34">
        <f t="shared" si="51"/>
        <v>1477.5</v>
      </c>
      <c r="R71" s="34">
        <f t="shared" si="56"/>
        <v>1502.5</v>
      </c>
      <c r="S71" s="34">
        <f t="shared" si="57"/>
        <v>3822.5</v>
      </c>
      <c r="T71" s="34">
        <f t="shared" si="58"/>
        <v>23497.5</v>
      </c>
      <c r="U71" s="41" t="s">
        <v>401</v>
      </c>
      <c r="V71" s="29"/>
    </row>
    <row r="72" spans="1:22" s="2" customFormat="1" ht="30" customHeight="1" x14ac:dyDescent="0.25">
      <c r="A72" s="68">
        <v>66</v>
      </c>
      <c r="B72" s="27" t="s">
        <v>249</v>
      </c>
      <c r="C72" s="68" t="s">
        <v>300</v>
      </c>
      <c r="D72" s="31" t="s">
        <v>309</v>
      </c>
      <c r="E72" s="27" t="s">
        <v>250</v>
      </c>
      <c r="F72" s="68" t="s">
        <v>282</v>
      </c>
      <c r="G72" s="28" t="s">
        <v>283</v>
      </c>
      <c r="H72" s="28" t="s">
        <v>283</v>
      </c>
      <c r="I72" s="22">
        <v>50000</v>
      </c>
      <c r="J72" s="22">
        <v>1854</v>
      </c>
      <c r="K72" s="22">
        <v>25</v>
      </c>
      <c r="L72" s="22">
        <f>I72*2.87%</f>
        <v>1435</v>
      </c>
      <c r="M72" s="22">
        <f>I72*7.1%</f>
        <v>3549.9999999999995</v>
      </c>
      <c r="N72" s="22">
        <f>I72*1.1%</f>
        <v>550</v>
      </c>
      <c r="O72" s="22">
        <f>I72*3.04%</f>
        <v>1520</v>
      </c>
      <c r="P72" s="22">
        <f>I72*7.09%</f>
        <v>3545.0000000000005</v>
      </c>
      <c r="Q72" s="22">
        <f>+L72+O72</f>
        <v>2955</v>
      </c>
      <c r="R72" s="22">
        <f>SUM(J72+K72+L72+O72)</f>
        <v>4834</v>
      </c>
      <c r="S72" s="22">
        <f>SUM(M72+N72+P72)</f>
        <v>7645</v>
      </c>
      <c r="T72" s="22">
        <f>I72-R72</f>
        <v>45166</v>
      </c>
      <c r="U72" s="45" t="s">
        <v>401</v>
      </c>
      <c r="V72" s="17"/>
    </row>
    <row r="73" spans="1:22" s="2" customFormat="1" ht="30" customHeight="1" x14ac:dyDescent="0.25">
      <c r="A73" s="68">
        <v>67</v>
      </c>
      <c r="B73" s="27" t="s">
        <v>425</v>
      </c>
      <c r="C73" s="68" t="s">
        <v>300</v>
      </c>
      <c r="D73" s="27" t="s">
        <v>66</v>
      </c>
      <c r="E73" s="27" t="s">
        <v>76</v>
      </c>
      <c r="F73" s="68" t="s">
        <v>282</v>
      </c>
      <c r="G73" s="28" t="s">
        <v>283</v>
      </c>
      <c r="H73" s="28" t="s">
        <v>283</v>
      </c>
      <c r="I73" s="22">
        <v>3066.67</v>
      </c>
      <c r="J73" s="22">
        <v>0</v>
      </c>
      <c r="K73" s="22">
        <v>25</v>
      </c>
      <c r="L73" s="22">
        <f>I73*2.87%</f>
        <v>88.013429000000002</v>
      </c>
      <c r="M73" s="22">
        <f>I73*7.1%</f>
        <v>217.73356999999999</v>
      </c>
      <c r="N73" s="22">
        <f>I73*1.1%</f>
        <v>33.733370000000001</v>
      </c>
      <c r="O73" s="22">
        <f>I73*3.04%</f>
        <v>93.226768000000007</v>
      </c>
      <c r="P73" s="22">
        <f>I73*7.09%</f>
        <v>217.42690300000001</v>
      </c>
      <c r="Q73" s="22">
        <f>+L73+O73</f>
        <v>181.24019700000002</v>
      </c>
      <c r="R73" s="22">
        <f>SUM(J73+K73+L73+O73)</f>
        <v>206.24019700000002</v>
      </c>
      <c r="S73" s="22">
        <f>SUM(M73+N73+P73)</f>
        <v>468.893843</v>
      </c>
      <c r="T73" s="22">
        <f>I73-R73</f>
        <v>2860.429803</v>
      </c>
      <c r="U73" s="45" t="s">
        <v>401</v>
      </c>
      <c r="V73" s="17"/>
    </row>
    <row r="74" spans="1:22" s="30" customFormat="1" ht="30" customHeight="1" x14ac:dyDescent="0.25">
      <c r="A74" s="68">
        <v>68</v>
      </c>
      <c r="B74" s="31" t="s">
        <v>302</v>
      </c>
      <c r="C74" s="72" t="s">
        <v>299</v>
      </c>
      <c r="D74" s="31" t="s">
        <v>303</v>
      </c>
      <c r="E74" s="31" t="s">
        <v>22</v>
      </c>
      <c r="F74" s="72" t="s">
        <v>282</v>
      </c>
      <c r="G74" s="33" t="s">
        <v>283</v>
      </c>
      <c r="H74" s="33" t="s">
        <v>283</v>
      </c>
      <c r="I74" s="22">
        <v>155000</v>
      </c>
      <c r="J74" s="22">
        <v>25042.74</v>
      </c>
      <c r="K74" s="34">
        <v>25</v>
      </c>
      <c r="L74" s="22">
        <f t="shared" si="0"/>
        <v>4448.5</v>
      </c>
      <c r="M74" s="34">
        <f t="shared" si="47"/>
        <v>11004.999999999998</v>
      </c>
      <c r="N74" s="34">
        <f t="shared" si="48"/>
        <v>1705.0000000000002</v>
      </c>
      <c r="O74" s="22">
        <f t="shared" si="49"/>
        <v>4712</v>
      </c>
      <c r="P74" s="34">
        <f t="shared" si="50"/>
        <v>10989.5</v>
      </c>
      <c r="Q74" s="34">
        <f t="shared" si="51"/>
        <v>9160.5</v>
      </c>
      <c r="R74" s="34">
        <f t="shared" si="56"/>
        <v>34228.240000000005</v>
      </c>
      <c r="S74" s="34">
        <f t="shared" si="57"/>
        <v>23699.5</v>
      </c>
      <c r="T74" s="34">
        <f t="shared" si="58"/>
        <v>120771.76</v>
      </c>
      <c r="U74" s="41" t="s">
        <v>401</v>
      </c>
      <c r="V74" s="29"/>
    </row>
    <row r="75" spans="1:22" s="30" customFormat="1" ht="30" customHeight="1" x14ac:dyDescent="0.25">
      <c r="A75" s="68">
        <v>69</v>
      </c>
      <c r="B75" s="31" t="s">
        <v>341</v>
      </c>
      <c r="C75" s="72" t="s">
        <v>299</v>
      </c>
      <c r="D75" s="31" t="s">
        <v>303</v>
      </c>
      <c r="E75" s="31" t="s">
        <v>340</v>
      </c>
      <c r="F75" s="72" t="s">
        <v>282</v>
      </c>
      <c r="G75" s="33" t="s">
        <v>283</v>
      </c>
      <c r="H75" s="33" t="s">
        <v>283</v>
      </c>
      <c r="I75" s="22">
        <v>45000</v>
      </c>
      <c r="J75" s="22">
        <v>1148.33</v>
      </c>
      <c r="K75" s="34">
        <v>25</v>
      </c>
      <c r="L75" s="22">
        <f t="shared" si="0"/>
        <v>1291.5</v>
      </c>
      <c r="M75" s="34">
        <f t="shared" si="47"/>
        <v>3194.9999999999995</v>
      </c>
      <c r="N75" s="34">
        <f t="shared" si="48"/>
        <v>495.00000000000006</v>
      </c>
      <c r="O75" s="22">
        <f t="shared" si="49"/>
        <v>1368</v>
      </c>
      <c r="P75" s="34">
        <f t="shared" si="50"/>
        <v>3190.5</v>
      </c>
      <c r="Q75" s="34">
        <f t="shared" si="51"/>
        <v>2659.5</v>
      </c>
      <c r="R75" s="34">
        <f t="shared" si="56"/>
        <v>3832.83</v>
      </c>
      <c r="S75" s="34">
        <f t="shared" si="57"/>
        <v>6880.5</v>
      </c>
      <c r="T75" s="34">
        <f t="shared" si="58"/>
        <v>41167.17</v>
      </c>
      <c r="U75" s="41" t="s">
        <v>401</v>
      </c>
      <c r="V75" s="29"/>
    </row>
    <row r="76" spans="1:22" s="30" customFormat="1" ht="30" customHeight="1" x14ac:dyDescent="0.25">
      <c r="A76" s="68">
        <v>70</v>
      </c>
      <c r="B76" s="31" t="s">
        <v>339</v>
      </c>
      <c r="C76" s="72" t="s">
        <v>299</v>
      </c>
      <c r="D76" s="31" t="s">
        <v>303</v>
      </c>
      <c r="E76" s="31" t="s">
        <v>340</v>
      </c>
      <c r="F76" s="72" t="s">
        <v>282</v>
      </c>
      <c r="G76" s="33" t="s">
        <v>283</v>
      </c>
      <c r="H76" s="33" t="s">
        <v>283</v>
      </c>
      <c r="I76" s="22">
        <v>45000</v>
      </c>
      <c r="J76" s="22">
        <v>1148.33</v>
      </c>
      <c r="K76" s="34">
        <v>25</v>
      </c>
      <c r="L76" s="22">
        <f t="shared" si="0"/>
        <v>1291.5</v>
      </c>
      <c r="M76" s="34">
        <f t="shared" si="47"/>
        <v>3194.9999999999995</v>
      </c>
      <c r="N76" s="34">
        <f t="shared" si="48"/>
        <v>495.00000000000006</v>
      </c>
      <c r="O76" s="22">
        <f t="shared" si="49"/>
        <v>1368</v>
      </c>
      <c r="P76" s="34">
        <f t="shared" si="50"/>
        <v>3190.5</v>
      </c>
      <c r="Q76" s="34">
        <f t="shared" si="51"/>
        <v>2659.5</v>
      </c>
      <c r="R76" s="34">
        <f t="shared" si="56"/>
        <v>3832.83</v>
      </c>
      <c r="S76" s="34">
        <f t="shared" si="57"/>
        <v>6880.5</v>
      </c>
      <c r="T76" s="34">
        <f t="shared" si="58"/>
        <v>41167.17</v>
      </c>
      <c r="U76" s="41" t="s">
        <v>401</v>
      </c>
      <c r="V76" s="29"/>
    </row>
    <row r="77" spans="1:22" s="30" customFormat="1" ht="30" customHeight="1" x14ac:dyDescent="0.25">
      <c r="A77" s="68">
        <v>71</v>
      </c>
      <c r="B77" s="31" t="s">
        <v>304</v>
      </c>
      <c r="C77" s="72" t="s">
        <v>300</v>
      </c>
      <c r="D77" s="31" t="s">
        <v>46</v>
      </c>
      <c r="E77" s="31" t="s">
        <v>21</v>
      </c>
      <c r="F77" s="72" t="s">
        <v>282</v>
      </c>
      <c r="G77" s="33" t="s">
        <v>283</v>
      </c>
      <c r="H77" s="33" t="s">
        <v>283</v>
      </c>
      <c r="I77" s="22">
        <v>110000</v>
      </c>
      <c r="J77" s="22">
        <v>14457.62</v>
      </c>
      <c r="K77" s="34">
        <v>25</v>
      </c>
      <c r="L77" s="22">
        <f t="shared" si="0"/>
        <v>3157</v>
      </c>
      <c r="M77" s="34">
        <f t="shared" si="47"/>
        <v>7809.9999999999991</v>
      </c>
      <c r="N77" s="34">
        <f t="shared" si="48"/>
        <v>1210.0000000000002</v>
      </c>
      <c r="O77" s="22">
        <f t="shared" si="49"/>
        <v>3344</v>
      </c>
      <c r="P77" s="34">
        <f t="shared" si="50"/>
        <v>7799.0000000000009</v>
      </c>
      <c r="Q77" s="34">
        <f t="shared" si="51"/>
        <v>6501</v>
      </c>
      <c r="R77" s="34">
        <f t="shared" ref="R77:R78" si="59">SUM(J77+K77+L77+O77)</f>
        <v>20983.620000000003</v>
      </c>
      <c r="S77" s="34">
        <f t="shared" ref="S77:S78" si="60">SUM(M77+N77+P77)</f>
        <v>16819</v>
      </c>
      <c r="T77" s="34">
        <f t="shared" ref="T77:T78" si="61">I77-R77</f>
        <v>89016.38</v>
      </c>
      <c r="U77" s="41" t="s">
        <v>401</v>
      </c>
      <c r="V77" s="29"/>
    </row>
    <row r="78" spans="1:22" s="2" customFormat="1" ht="30" customHeight="1" x14ac:dyDescent="0.25">
      <c r="A78" s="68">
        <v>72</v>
      </c>
      <c r="B78" s="27" t="s">
        <v>407</v>
      </c>
      <c r="C78" s="68" t="s">
        <v>300</v>
      </c>
      <c r="D78" s="27" t="s">
        <v>46</v>
      </c>
      <c r="E78" s="27" t="s">
        <v>408</v>
      </c>
      <c r="F78" s="68" t="s">
        <v>282</v>
      </c>
      <c r="G78" s="28" t="s">
        <v>283</v>
      </c>
      <c r="H78" s="28" t="s">
        <v>283</v>
      </c>
      <c r="I78" s="22">
        <v>28000</v>
      </c>
      <c r="J78" s="22"/>
      <c r="K78" s="22">
        <v>25</v>
      </c>
      <c r="L78" s="22">
        <f t="shared" si="0"/>
        <v>803.6</v>
      </c>
      <c r="M78" s="22">
        <f t="shared" si="47"/>
        <v>1987.9999999999998</v>
      </c>
      <c r="N78" s="22">
        <f t="shared" si="48"/>
        <v>308.00000000000006</v>
      </c>
      <c r="O78" s="22">
        <f t="shared" si="49"/>
        <v>851.2</v>
      </c>
      <c r="P78" s="22">
        <f t="shared" si="50"/>
        <v>1985.2</v>
      </c>
      <c r="Q78" s="22">
        <f t="shared" si="51"/>
        <v>1654.8000000000002</v>
      </c>
      <c r="R78" s="22">
        <f t="shared" si="59"/>
        <v>1679.8000000000002</v>
      </c>
      <c r="S78" s="22">
        <f t="shared" si="60"/>
        <v>4281.2</v>
      </c>
      <c r="T78" s="22">
        <f t="shared" si="61"/>
        <v>26320.2</v>
      </c>
      <c r="U78" s="45" t="s">
        <v>401</v>
      </c>
      <c r="V78" s="17"/>
    </row>
    <row r="79" spans="1:22" s="30" customFormat="1" ht="30" customHeight="1" x14ac:dyDescent="0.25">
      <c r="A79" s="68">
        <v>73</v>
      </c>
      <c r="B79" s="31" t="s">
        <v>17</v>
      </c>
      <c r="C79" s="72" t="s">
        <v>299</v>
      </c>
      <c r="D79" s="31" t="s">
        <v>46</v>
      </c>
      <c r="E79" s="31" t="s">
        <v>18</v>
      </c>
      <c r="F79" s="72" t="s">
        <v>282</v>
      </c>
      <c r="G79" s="33" t="s">
        <v>283</v>
      </c>
      <c r="H79" s="33" t="s">
        <v>283</v>
      </c>
      <c r="I79" s="22">
        <v>32000</v>
      </c>
      <c r="J79" s="22">
        <v>0</v>
      </c>
      <c r="K79" s="34">
        <v>25</v>
      </c>
      <c r="L79" s="22">
        <v>918.4</v>
      </c>
      <c r="M79" s="34">
        <f t="shared" si="47"/>
        <v>2272</v>
      </c>
      <c r="N79" s="34">
        <f t="shared" si="48"/>
        <v>352.00000000000006</v>
      </c>
      <c r="O79" s="22">
        <f t="shared" si="49"/>
        <v>972.8</v>
      </c>
      <c r="P79" s="34">
        <f t="shared" si="50"/>
        <v>2268.8000000000002</v>
      </c>
      <c r="Q79" s="34">
        <f t="shared" si="51"/>
        <v>1891.1999999999998</v>
      </c>
      <c r="R79" s="34">
        <f>SUM(J79+K79+L79+O79)</f>
        <v>1916.1999999999998</v>
      </c>
      <c r="S79" s="34">
        <f>SUM(M79+N79+P79)</f>
        <v>4892.8</v>
      </c>
      <c r="T79" s="34">
        <f>I79-R79</f>
        <v>30083.8</v>
      </c>
      <c r="U79" s="41" t="s">
        <v>401</v>
      </c>
      <c r="V79" s="29"/>
    </row>
    <row r="80" spans="1:22" s="30" customFormat="1" ht="30" customHeight="1" x14ac:dyDescent="0.25">
      <c r="A80" s="68">
        <v>74</v>
      </c>
      <c r="B80" s="31" t="s">
        <v>342</v>
      </c>
      <c r="C80" s="72" t="s">
        <v>300</v>
      </c>
      <c r="D80" s="31" t="s">
        <v>45</v>
      </c>
      <c r="E80" s="31" t="s">
        <v>22</v>
      </c>
      <c r="F80" s="72" t="s">
        <v>282</v>
      </c>
      <c r="G80" s="33" t="s">
        <v>283</v>
      </c>
      <c r="H80" s="33" t="s">
        <v>283</v>
      </c>
      <c r="I80" s="22">
        <v>155000</v>
      </c>
      <c r="J80" s="22">
        <v>25042.74</v>
      </c>
      <c r="K80" s="34">
        <v>25</v>
      </c>
      <c r="L80" s="22">
        <v>4448.5</v>
      </c>
      <c r="M80" s="34">
        <f t="shared" si="47"/>
        <v>11004.999999999998</v>
      </c>
      <c r="N80" s="34">
        <f t="shared" si="48"/>
        <v>1705.0000000000002</v>
      </c>
      <c r="O80" s="22">
        <f t="shared" si="49"/>
        <v>4712</v>
      </c>
      <c r="P80" s="34">
        <f t="shared" si="50"/>
        <v>10989.5</v>
      </c>
      <c r="Q80" s="34">
        <f t="shared" si="51"/>
        <v>9160.5</v>
      </c>
      <c r="R80" s="34">
        <f>SUM(J80+K80+L80+O80)</f>
        <v>34228.240000000005</v>
      </c>
      <c r="S80" s="34">
        <f>SUM(M80+N80+P80)</f>
        <v>23699.5</v>
      </c>
      <c r="T80" s="34">
        <f t="shared" ref="T80:T82" si="62">I80-R80</f>
        <v>120771.76</v>
      </c>
      <c r="U80" s="41" t="s">
        <v>401</v>
      </c>
      <c r="V80" s="29"/>
    </row>
    <row r="81" spans="1:72" s="2" customFormat="1" ht="30" customHeight="1" x14ac:dyDescent="0.25">
      <c r="A81" s="68">
        <v>75</v>
      </c>
      <c r="B81" s="27" t="s">
        <v>383</v>
      </c>
      <c r="C81" s="68" t="s">
        <v>299</v>
      </c>
      <c r="D81" s="27" t="s">
        <v>45</v>
      </c>
      <c r="E81" s="27" t="s">
        <v>76</v>
      </c>
      <c r="F81" s="68" t="s">
        <v>282</v>
      </c>
      <c r="G81" s="28" t="s">
        <v>283</v>
      </c>
      <c r="H81" s="28" t="s">
        <v>283</v>
      </c>
      <c r="I81" s="22">
        <v>61000</v>
      </c>
      <c r="J81" s="22">
        <v>3674.86</v>
      </c>
      <c r="K81" s="22">
        <v>25</v>
      </c>
      <c r="L81" s="22">
        <v>1750.7</v>
      </c>
      <c r="M81" s="22">
        <f t="shared" si="47"/>
        <v>4331</v>
      </c>
      <c r="N81" s="22">
        <f t="shared" si="48"/>
        <v>671.00000000000011</v>
      </c>
      <c r="O81" s="22">
        <f t="shared" si="49"/>
        <v>1854.4</v>
      </c>
      <c r="P81" s="22">
        <f t="shared" si="50"/>
        <v>4324.9000000000005</v>
      </c>
      <c r="Q81" s="22">
        <f t="shared" si="51"/>
        <v>3605.1000000000004</v>
      </c>
      <c r="R81" s="22">
        <f t="shared" ref="R81:R82" si="63">SUM(J81+K81+L81+O81)</f>
        <v>7304.9600000000009</v>
      </c>
      <c r="S81" s="22">
        <f t="shared" ref="S81:S82" si="64">SUM(M81+N81+P81)</f>
        <v>9326.9000000000015</v>
      </c>
      <c r="T81" s="22">
        <f t="shared" si="62"/>
        <v>53695.040000000001</v>
      </c>
      <c r="U81" s="41" t="s">
        <v>401</v>
      </c>
      <c r="V81" s="17"/>
    </row>
    <row r="82" spans="1:72" s="2" customFormat="1" ht="30" customHeight="1" x14ac:dyDescent="0.25">
      <c r="A82" s="68">
        <v>76</v>
      </c>
      <c r="B82" s="27" t="s">
        <v>404</v>
      </c>
      <c r="C82" s="68" t="s">
        <v>300</v>
      </c>
      <c r="D82" s="27" t="s">
        <v>45</v>
      </c>
      <c r="E82" s="27" t="s">
        <v>76</v>
      </c>
      <c r="F82" s="68" t="s">
        <v>282</v>
      </c>
      <c r="G82" s="28" t="s">
        <v>283</v>
      </c>
      <c r="H82" s="28" t="s">
        <v>283</v>
      </c>
      <c r="I82" s="22">
        <v>46000</v>
      </c>
      <c r="J82" s="22">
        <v>1289.46</v>
      </c>
      <c r="K82" s="22">
        <v>25</v>
      </c>
      <c r="L82" s="22">
        <v>1320.2</v>
      </c>
      <c r="M82" s="22">
        <f t="shared" si="47"/>
        <v>3265.9999999999995</v>
      </c>
      <c r="N82" s="22">
        <f t="shared" si="48"/>
        <v>506.00000000000006</v>
      </c>
      <c r="O82" s="22">
        <f t="shared" si="49"/>
        <v>1398.4</v>
      </c>
      <c r="P82" s="22">
        <f t="shared" si="50"/>
        <v>3261.4</v>
      </c>
      <c r="Q82" s="22">
        <f t="shared" si="51"/>
        <v>2718.6000000000004</v>
      </c>
      <c r="R82" s="22">
        <f t="shared" si="63"/>
        <v>4033.06</v>
      </c>
      <c r="S82" s="22">
        <f t="shared" si="64"/>
        <v>7033.4</v>
      </c>
      <c r="T82" s="22">
        <f t="shared" si="62"/>
        <v>41966.94</v>
      </c>
      <c r="U82" s="45" t="s">
        <v>401</v>
      </c>
      <c r="V82" s="17"/>
    </row>
    <row r="83" spans="1:72" s="30" customFormat="1" ht="30" customHeight="1" x14ac:dyDescent="0.25">
      <c r="A83" s="68">
        <v>77</v>
      </c>
      <c r="B83" s="31" t="s">
        <v>91</v>
      </c>
      <c r="C83" s="72" t="s">
        <v>299</v>
      </c>
      <c r="D83" s="31" t="s">
        <v>45</v>
      </c>
      <c r="E83" s="31" t="s">
        <v>21</v>
      </c>
      <c r="F83" s="72" t="s">
        <v>282</v>
      </c>
      <c r="G83" s="33" t="s">
        <v>283</v>
      </c>
      <c r="H83" s="33" t="s">
        <v>283</v>
      </c>
      <c r="I83" s="22">
        <v>60000</v>
      </c>
      <c r="J83" s="22">
        <v>3486.68</v>
      </c>
      <c r="K83" s="34">
        <v>25</v>
      </c>
      <c r="L83" s="22">
        <f t="shared" si="0"/>
        <v>1722</v>
      </c>
      <c r="M83" s="34">
        <f t="shared" ref="M83:M97" si="65">I83*7.1%</f>
        <v>4260</v>
      </c>
      <c r="N83" s="34">
        <f t="shared" ref="N83:N97" si="66">I83*1.1%</f>
        <v>660.00000000000011</v>
      </c>
      <c r="O83" s="22">
        <f t="shared" ref="O83:O97" si="67">I83*3.04%</f>
        <v>1824</v>
      </c>
      <c r="P83" s="34">
        <f t="shared" ref="P83:P97" si="68">I83*7.09%</f>
        <v>4254</v>
      </c>
      <c r="Q83" s="34">
        <f t="shared" ref="Q83:Q97" si="69">+L83+O83</f>
        <v>3546</v>
      </c>
      <c r="R83" s="34">
        <f t="shared" ref="R83:R95" si="70">SUM(J83+K83+L83+O83)</f>
        <v>7057.68</v>
      </c>
      <c r="S83" s="34">
        <f t="shared" ref="S83:S97" si="71">SUM(M83+N83+P83)</f>
        <v>9174</v>
      </c>
      <c r="T83" s="34">
        <f t="shared" ref="T83:T97" si="72">I83-R83</f>
        <v>52942.32</v>
      </c>
      <c r="U83" s="41" t="s">
        <v>401</v>
      </c>
      <c r="V83" s="29"/>
    </row>
    <row r="84" spans="1:72" s="30" customFormat="1" ht="30" customHeight="1" x14ac:dyDescent="0.25">
      <c r="A84" s="68">
        <v>78</v>
      </c>
      <c r="B84" s="31" t="s">
        <v>92</v>
      </c>
      <c r="C84" s="72" t="s">
        <v>299</v>
      </c>
      <c r="D84" s="31" t="s">
        <v>45</v>
      </c>
      <c r="E84" s="31" t="s">
        <v>21</v>
      </c>
      <c r="F84" s="72" t="s">
        <v>282</v>
      </c>
      <c r="G84" s="33" t="s">
        <v>283</v>
      </c>
      <c r="H84" s="33" t="s">
        <v>283</v>
      </c>
      <c r="I84" s="22">
        <v>60000</v>
      </c>
      <c r="J84" s="22">
        <v>3486.68</v>
      </c>
      <c r="K84" s="34">
        <v>25</v>
      </c>
      <c r="L84" s="22">
        <f t="shared" si="0"/>
        <v>1722</v>
      </c>
      <c r="M84" s="34">
        <f t="shared" si="65"/>
        <v>4260</v>
      </c>
      <c r="N84" s="34">
        <f t="shared" si="66"/>
        <v>660.00000000000011</v>
      </c>
      <c r="O84" s="22">
        <f t="shared" si="67"/>
        <v>1824</v>
      </c>
      <c r="P84" s="34">
        <f t="shared" si="68"/>
        <v>4254</v>
      </c>
      <c r="Q84" s="34">
        <f t="shared" si="69"/>
        <v>3546</v>
      </c>
      <c r="R84" s="34">
        <f t="shared" si="70"/>
        <v>7057.68</v>
      </c>
      <c r="S84" s="34">
        <f t="shared" si="71"/>
        <v>9174</v>
      </c>
      <c r="T84" s="34">
        <f t="shared" si="72"/>
        <v>52942.32</v>
      </c>
      <c r="U84" s="41" t="s">
        <v>401</v>
      </c>
      <c r="V84" s="29"/>
    </row>
    <row r="85" spans="1:72" s="30" customFormat="1" ht="30" customHeight="1" x14ac:dyDescent="0.25">
      <c r="A85" s="68">
        <v>79</v>
      </c>
      <c r="B85" s="31" t="s">
        <v>93</v>
      </c>
      <c r="C85" s="72" t="s">
        <v>299</v>
      </c>
      <c r="D85" s="31" t="s">
        <v>45</v>
      </c>
      <c r="E85" s="31" t="s">
        <v>21</v>
      </c>
      <c r="F85" s="72" t="s">
        <v>282</v>
      </c>
      <c r="G85" s="33" t="s">
        <v>283</v>
      </c>
      <c r="H85" s="33" t="s">
        <v>283</v>
      </c>
      <c r="I85" s="22">
        <v>60000</v>
      </c>
      <c r="J85" s="22">
        <v>3486.68</v>
      </c>
      <c r="K85" s="34">
        <v>25</v>
      </c>
      <c r="L85" s="22">
        <f t="shared" si="0"/>
        <v>1722</v>
      </c>
      <c r="M85" s="34">
        <f t="shared" si="65"/>
        <v>4260</v>
      </c>
      <c r="N85" s="34">
        <f t="shared" si="66"/>
        <v>660.00000000000011</v>
      </c>
      <c r="O85" s="22">
        <f t="shared" si="67"/>
        <v>1824</v>
      </c>
      <c r="P85" s="34">
        <f t="shared" si="68"/>
        <v>4254</v>
      </c>
      <c r="Q85" s="34">
        <f t="shared" si="69"/>
        <v>3546</v>
      </c>
      <c r="R85" s="34">
        <f t="shared" si="70"/>
        <v>7057.68</v>
      </c>
      <c r="S85" s="34">
        <f t="shared" si="71"/>
        <v>9174</v>
      </c>
      <c r="T85" s="34">
        <f t="shared" si="72"/>
        <v>52942.32</v>
      </c>
      <c r="U85" s="41" t="s">
        <v>401</v>
      </c>
      <c r="V85" s="29"/>
    </row>
    <row r="86" spans="1:72" s="30" customFormat="1" ht="30" customHeight="1" x14ac:dyDescent="0.25">
      <c r="A86" s="68">
        <v>80</v>
      </c>
      <c r="B86" s="31" t="s">
        <v>94</v>
      </c>
      <c r="C86" s="72" t="s">
        <v>300</v>
      </c>
      <c r="D86" s="31" t="s">
        <v>45</v>
      </c>
      <c r="E86" s="31" t="s">
        <v>21</v>
      </c>
      <c r="F86" s="72" t="s">
        <v>282</v>
      </c>
      <c r="G86" s="33" t="s">
        <v>283</v>
      </c>
      <c r="H86" s="33" t="s">
        <v>283</v>
      </c>
      <c r="I86" s="22">
        <v>60000</v>
      </c>
      <c r="J86" s="22">
        <v>3486.68</v>
      </c>
      <c r="K86" s="34">
        <v>25</v>
      </c>
      <c r="L86" s="22">
        <f t="shared" si="0"/>
        <v>1722</v>
      </c>
      <c r="M86" s="34">
        <f t="shared" si="65"/>
        <v>4260</v>
      </c>
      <c r="N86" s="34">
        <f t="shared" si="66"/>
        <v>660.00000000000011</v>
      </c>
      <c r="O86" s="22">
        <f t="shared" si="67"/>
        <v>1824</v>
      </c>
      <c r="P86" s="34">
        <f t="shared" si="68"/>
        <v>4254</v>
      </c>
      <c r="Q86" s="34">
        <f t="shared" si="69"/>
        <v>3546</v>
      </c>
      <c r="R86" s="34">
        <f t="shared" si="70"/>
        <v>7057.68</v>
      </c>
      <c r="S86" s="34">
        <f t="shared" si="71"/>
        <v>9174</v>
      </c>
      <c r="T86" s="34">
        <f t="shared" si="72"/>
        <v>52942.32</v>
      </c>
      <c r="U86" s="41" t="s">
        <v>401</v>
      </c>
      <c r="V86" s="29"/>
    </row>
    <row r="87" spans="1:72" s="30" customFormat="1" ht="30" customHeight="1" x14ac:dyDescent="0.25">
      <c r="A87" s="68">
        <v>81</v>
      </c>
      <c r="B87" s="31" t="s">
        <v>95</v>
      </c>
      <c r="C87" s="72" t="s">
        <v>299</v>
      </c>
      <c r="D87" s="31" t="s">
        <v>45</v>
      </c>
      <c r="E87" s="31" t="s">
        <v>21</v>
      </c>
      <c r="F87" s="72" t="s">
        <v>282</v>
      </c>
      <c r="G87" s="33" t="s">
        <v>283</v>
      </c>
      <c r="H87" s="33" t="s">
        <v>283</v>
      </c>
      <c r="I87" s="22">
        <v>60000</v>
      </c>
      <c r="J87" s="22">
        <v>3486.68</v>
      </c>
      <c r="K87" s="34">
        <v>25</v>
      </c>
      <c r="L87" s="22">
        <f t="shared" si="0"/>
        <v>1722</v>
      </c>
      <c r="M87" s="34">
        <f t="shared" si="65"/>
        <v>4260</v>
      </c>
      <c r="N87" s="34">
        <f t="shared" si="66"/>
        <v>660.00000000000011</v>
      </c>
      <c r="O87" s="22">
        <f t="shared" si="67"/>
        <v>1824</v>
      </c>
      <c r="P87" s="34">
        <f t="shared" si="68"/>
        <v>4254</v>
      </c>
      <c r="Q87" s="34">
        <f t="shared" si="69"/>
        <v>3546</v>
      </c>
      <c r="R87" s="34">
        <f t="shared" si="70"/>
        <v>7057.68</v>
      </c>
      <c r="S87" s="34">
        <f t="shared" si="71"/>
        <v>9174</v>
      </c>
      <c r="T87" s="34">
        <f t="shared" si="72"/>
        <v>52942.32</v>
      </c>
      <c r="U87" s="41" t="s">
        <v>401</v>
      </c>
      <c r="V87" s="29"/>
    </row>
    <row r="88" spans="1:72" s="30" customFormat="1" ht="30" customHeight="1" x14ac:dyDescent="0.25">
      <c r="A88" s="68">
        <v>82</v>
      </c>
      <c r="B88" s="31" t="s">
        <v>96</v>
      </c>
      <c r="C88" s="72" t="s">
        <v>299</v>
      </c>
      <c r="D88" s="31" t="s">
        <v>45</v>
      </c>
      <c r="E88" s="31" t="s">
        <v>21</v>
      </c>
      <c r="F88" s="72" t="s">
        <v>282</v>
      </c>
      <c r="G88" s="33" t="s">
        <v>283</v>
      </c>
      <c r="H88" s="33" t="s">
        <v>283</v>
      </c>
      <c r="I88" s="22">
        <v>45000</v>
      </c>
      <c r="J88" s="22">
        <v>1148.33</v>
      </c>
      <c r="K88" s="34">
        <v>25</v>
      </c>
      <c r="L88" s="22">
        <f t="shared" si="0"/>
        <v>1291.5</v>
      </c>
      <c r="M88" s="34">
        <f t="shared" si="65"/>
        <v>3194.9999999999995</v>
      </c>
      <c r="N88" s="34">
        <f t="shared" si="66"/>
        <v>495.00000000000006</v>
      </c>
      <c r="O88" s="22">
        <f t="shared" si="67"/>
        <v>1368</v>
      </c>
      <c r="P88" s="34">
        <f t="shared" si="68"/>
        <v>3190.5</v>
      </c>
      <c r="Q88" s="34">
        <f t="shared" si="69"/>
        <v>2659.5</v>
      </c>
      <c r="R88" s="34">
        <f t="shared" si="70"/>
        <v>3832.83</v>
      </c>
      <c r="S88" s="34">
        <f t="shared" si="71"/>
        <v>6880.5</v>
      </c>
      <c r="T88" s="34">
        <f t="shared" si="72"/>
        <v>41167.17</v>
      </c>
      <c r="U88" s="41" t="s">
        <v>401</v>
      </c>
      <c r="V88" s="29"/>
    </row>
    <row r="89" spans="1:72" s="30" customFormat="1" ht="30" customHeight="1" x14ac:dyDescent="0.25">
      <c r="A89" s="68">
        <v>83</v>
      </c>
      <c r="B89" s="31" t="s">
        <v>97</v>
      </c>
      <c r="C89" s="72" t="s">
        <v>300</v>
      </c>
      <c r="D89" s="31" t="s">
        <v>45</v>
      </c>
      <c r="E89" s="31" t="s">
        <v>21</v>
      </c>
      <c r="F89" s="72" t="s">
        <v>282</v>
      </c>
      <c r="G89" s="33" t="s">
        <v>283</v>
      </c>
      <c r="H89" s="33" t="s">
        <v>283</v>
      </c>
      <c r="I89" s="22">
        <v>60000</v>
      </c>
      <c r="J89" s="22">
        <v>3216.65</v>
      </c>
      <c r="K89" s="34">
        <v>25</v>
      </c>
      <c r="L89" s="22">
        <f t="shared" si="0"/>
        <v>1722</v>
      </c>
      <c r="M89" s="34">
        <f t="shared" si="65"/>
        <v>4260</v>
      </c>
      <c r="N89" s="34">
        <f t="shared" si="66"/>
        <v>660.00000000000011</v>
      </c>
      <c r="O89" s="22">
        <f t="shared" si="67"/>
        <v>1824</v>
      </c>
      <c r="P89" s="34">
        <f t="shared" si="68"/>
        <v>4254</v>
      </c>
      <c r="Q89" s="34">
        <f t="shared" si="69"/>
        <v>3546</v>
      </c>
      <c r="R89" s="34">
        <f t="shared" si="70"/>
        <v>6787.65</v>
      </c>
      <c r="S89" s="34">
        <f t="shared" si="71"/>
        <v>9174</v>
      </c>
      <c r="T89" s="34">
        <f t="shared" si="72"/>
        <v>53212.35</v>
      </c>
      <c r="U89" s="41" t="s">
        <v>401</v>
      </c>
      <c r="V89" s="29"/>
    </row>
    <row r="90" spans="1:72" s="30" customFormat="1" ht="30" customHeight="1" x14ac:dyDescent="0.25">
      <c r="A90" s="68">
        <v>84</v>
      </c>
      <c r="B90" s="31" t="s">
        <v>99</v>
      </c>
      <c r="C90" s="72" t="s">
        <v>299</v>
      </c>
      <c r="D90" s="31" t="s">
        <v>45</v>
      </c>
      <c r="E90" s="31" t="s">
        <v>21</v>
      </c>
      <c r="F90" s="72" t="s">
        <v>282</v>
      </c>
      <c r="G90" s="33" t="s">
        <v>283</v>
      </c>
      <c r="H90" s="33" t="s">
        <v>283</v>
      </c>
      <c r="I90" s="22">
        <v>60000</v>
      </c>
      <c r="J90" s="22">
        <v>3486.68</v>
      </c>
      <c r="K90" s="34">
        <v>25</v>
      </c>
      <c r="L90" s="22">
        <f t="shared" si="0"/>
        <v>1722</v>
      </c>
      <c r="M90" s="34">
        <f t="shared" si="65"/>
        <v>4260</v>
      </c>
      <c r="N90" s="34">
        <f t="shared" si="66"/>
        <v>660.00000000000011</v>
      </c>
      <c r="O90" s="22">
        <f t="shared" si="67"/>
        <v>1824</v>
      </c>
      <c r="P90" s="34">
        <f t="shared" si="68"/>
        <v>4254</v>
      </c>
      <c r="Q90" s="34">
        <f t="shared" si="69"/>
        <v>3546</v>
      </c>
      <c r="R90" s="34">
        <f t="shared" si="70"/>
        <v>7057.68</v>
      </c>
      <c r="S90" s="34">
        <f t="shared" si="71"/>
        <v>9174</v>
      </c>
      <c r="T90" s="34">
        <f t="shared" si="72"/>
        <v>52942.32</v>
      </c>
      <c r="U90" s="41" t="s">
        <v>401</v>
      </c>
      <c r="V90" s="29"/>
    </row>
    <row r="91" spans="1:72" s="30" customFormat="1" ht="30" customHeight="1" x14ac:dyDescent="0.25">
      <c r="A91" s="68">
        <v>85</v>
      </c>
      <c r="B91" s="31" t="s">
        <v>161</v>
      </c>
      <c r="C91" s="72" t="s">
        <v>300</v>
      </c>
      <c r="D91" s="31" t="s">
        <v>45</v>
      </c>
      <c r="E91" s="31" t="s">
        <v>21</v>
      </c>
      <c r="F91" s="72" t="s">
        <v>282</v>
      </c>
      <c r="G91" s="33" t="s">
        <v>283</v>
      </c>
      <c r="H91" s="33" t="s">
        <v>283</v>
      </c>
      <c r="I91" s="22">
        <v>60000</v>
      </c>
      <c r="J91" s="22">
        <v>3486.68</v>
      </c>
      <c r="K91" s="34">
        <v>25</v>
      </c>
      <c r="L91" s="22">
        <f t="shared" si="0"/>
        <v>1722</v>
      </c>
      <c r="M91" s="34">
        <f t="shared" si="65"/>
        <v>4260</v>
      </c>
      <c r="N91" s="34">
        <f t="shared" si="66"/>
        <v>660.00000000000011</v>
      </c>
      <c r="O91" s="22">
        <f t="shared" si="67"/>
        <v>1824</v>
      </c>
      <c r="P91" s="34">
        <f t="shared" si="68"/>
        <v>4254</v>
      </c>
      <c r="Q91" s="34">
        <f t="shared" si="69"/>
        <v>3546</v>
      </c>
      <c r="R91" s="34">
        <f t="shared" si="70"/>
        <v>7057.68</v>
      </c>
      <c r="S91" s="34">
        <f t="shared" si="71"/>
        <v>9174</v>
      </c>
      <c r="T91" s="34">
        <f t="shared" si="72"/>
        <v>52942.32</v>
      </c>
      <c r="U91" s="41" t="s">
        <v>401</v>
      </c>
      <c r="V91" s="29"/>
    </row>
    <row r="92" spans="1:72" s="30" customFormat="1" ht="30" customHeight="1" x14ac:dyDescent="0.25">
      <c r="A92" s="68">
        <v>86</v>
      </c>
      <c r="B92" s="31" t="s">
        <v>101</v>
      </c>
      <c r="C92" s="72" t="s">
        <v>299</v>
      </c>
      <c r="D92" s="31" t="s">
        <v>45</v>
      </c>
      <c r="E92" s="31" t="s">
        <v>78</v>
      </c>
      <c r="F92" s="72" t="s">
        <v>282</v>
      </c>
      <c r="G92" s="33" t="s">
        <v>283</v>
      </c>
      <c r="H92" s="33" t="s">
        <v>283</v>
      </c>
      <c r="I92" s="22">
        <v>55000</v>
      </c>
      <c r="J92" s="22">
        <v>2559.6799999999998</v>
      </c>
      <c r="K92" s="34">
        <v>25</v>
      </c>
      <c r="L92" s="22">
        <f t="shared" si="0"/>
        <v>1578.5</v>
      </c>
      <c r="M92" s="34">
        <f t="shared" si="65"/>
        <v>3904.9999999999995</v>
      </c>
      <c r="N92" s="34">
        <f t="shared" si="66"/>
        <v>605.00000000000011</v>
      </c>
      <c r="O92" s="22">
        <f t="shared" si="67"/>
        <v>1672</v>
      </c>
      <c r="P92" s="34">
        <f t="shared" si="68"/>
        <v>3899.5000000000005</v>
      </c>
      <c r="Q92" s="34">
        <f t="shared" si="69"/>
        <v>3250.5</v>
      </c>
      <c r="R92" s="34">
        <f t="shared" si="70"/>
        <v>5835.18</v>
      </c>
      <c r="S92" s="34">
        <f t="shared" si="71"/>
        <v>8409.5</v>
      </c>
      <c r="T92" s="34">
        <f t="shared" si="72"/>
        <v>49164.82</v>
      </c>
      <c r="U92" s="41" t="s">
        <v>401</v>
      </c>
      <c r="V92" s="29"/>
    </row>
    <row r="93" spans="1:72" s="30" customFormat="1" ht="30" customHeight="1" x14ac:dyDescent="0.25">
      <c r="A93" s="68">
        <v>87</v>
      </c>
      <c r="B93" s="31" t="s">
        <v>174</v>
      </c>
      <c r="C93" s="72" t="s">
        <v>299</v>
      </c>
      <c r="D93" s="31" t="s">
        <v>45</v>
      </c>
      <c r="E93" s="31" t="s">
        <v>21</v>
      </c>
      <c r="F93" s="72" t="s">
        <v>282</v>
      </c>
      <c r="G93" s="33" t="s">
        <v>283</v>
      </c>
      <c r="H93" s="33" t="s">
        <v>283</v>
      </c>
      <c r="I93" s="22">
        <v>60000</v>
      </c>
      <c r="J93" s="22">
        <v>3486.68</v>
      </c>
      <c r="K93" s="34">
        <v>25</v>
      </c>
      <c r="L93" s="22">
        <f t="shared" si="0"/>
        <v>1722</v>
      </c>
      <c r="M93" s="34">
        <f t="shared" si="65"/>
        <v>4260</v>
      </c>
      <c r="N93" s="34">
        <f t="shared" si="66"/>
        <v>660.00000000000011</v>
      </c>
      <c r="O93" s="22">
        <f t="shared" si="67"/>
        <v>1824</v>
      </c>
      <c r="P93" s="34">
        <f t="shared" si="68"/>
        <v>4254</v>
      </c>
      <c r="Q93" s="34">
        <f t="shared" si="69"/>
        <v>3546</v>
      </c>
      <c r="R93" s="34">
        <f t="shared" si="70"/>
        <v>7057.68</v>
      </c>
      <c r="S93" s="34">
        <f t="shared" si="71"/>
        <v>9174</v>
      </c>
      <c r="T93" s="34">
        <f t="shared" si="72"/>
        <v>52942.32</v>
      </c>
      <c r="U93" s="41" t="s">
        <v>401</v>
      </c>
      <c r="V93" s="29"/>
    </row>
    <row r="94" spans="1:72" s="30" customFormat="1" ht="30" customHeight="1" x14ac:dyDescent="0.25">
      <c r="A94" s="68">
        <v>88</v>
      </c>
      <c r="B94" s="31" t="s">
        <v>98</v>
      </c>
      <c r="C94" s="72" t="s">
        <v>300</v>
      </c>
      <c r="D94" s="31" t="s">
        <v>45</v>
      </c>
      <c r="E94" s="31" t="s">
        <v>69</v>
      </c>
      <c r="F94" s="72" t="s">
        <v>282</v>
      </c>
      <c r="G94" s="33" t="s">
        <v>283</v>
      </c>
      <c r="H94" s="33" t="s">
        <v>283</v>
      </c>
      <c r="I94" s="22">
        <v>46000</v>
      </c>
      <c r="J94" s="22">
        <v>1289.46</v>
      </c>
      <c r="K94" s="34">
        <v>25</v>
      </c>
      <c r="L94" s="22">
        <f t="shared" si="0"/>
        <v>1320.2</v>
      </c>
      <c r="M94" s="34">
        <f t="shared" si="65"/>
        <v>3265.9999999999995</v>
      </c>
      <c r="N94" s="34">
        <f t="shared" si="66"/>
        <v>506.00000000000006</v>
      </c>
      <c r="O94" s="22">
        <f t="shared" si="67"/>
        <v>1398.4</v>
      </c>
      <c r="P94" s="34">
        <f t="shared" si="68"/>
        <v>3261.4</v>
      </c>
      <c r="Q94" s="34">
        <f t="shared" si="69"/>
        <v>2718.6000000000004</v>
      </c>
      <c r="R94" s="34">
        <f t="shared" si="70"/>
        <v>4033.06</v>
      </c>
      <c r="S94" s="34">
        <f t="shared" si="71"/>
        <v>7033.4</v>
      </c>
      <c r="T94" s="34">
        <f t="shared" si="72"/>
        <v>41966.94</v>
      </c>
      <c r="U94" s="41" t="s">
        <v>401</v>
      </c>
      <c r="V94" s="29"/>
    </row>
    <row r="95" spans="1:72" s="30" customFormat="1" ht="30" customHeight="1" x14ac:dyDescent="0.25">
      <c r="A95" s="68">
        <v>89</v>
      </c>
      <c r="B95" s="31" t="s">
        <v>100</v>
      </c>
      <c r="C95" s="72" t="s">
        <v>300</v>
      </c>
      <c r="D95" s="31" t="s">
        <v>45</v>
      </c>
      <c r="E95" s="31" t="s">
        <v>48</v>
      </c>
      <c r="F95" s="72" t="s">
        <v>282</v>
      </c>
      <c r="G95" s="33" t="s">
        <v>283</v>
      </c>
      <c r="H95" s="33" t="s">
        <v>283</v>
      </c>
      <c r="I95" s="22">
        <v>41000</v>
      </c>
      <c r="J95" s="22">
        <v>583.79</v>
      </c>
      <c r="K95" s="34">
        <v>25</v>
      </c>
      <c r="L95" s="22">
        <f t="shared" si="0"/>
        <v>1176.7</v>
      </c>
      <c r="M95" s="34">
        <f t="shared" si="65"/>
        <v>2910.9999999999995</v>
      </c>
      <c r="N95" s="34">
        <f t="shared" si="66"/>
        <v>451.00000000000006</v>
      </c>
      <c r="O95" s="22">
        <f t="shared" si="67"/>
        <v>1246.4000000000001</v>
      </c>
      <c r="P95" s="34">
        <f t="shared" si="68"/>
        <v>2906.9</v>
      </c>
      <c r="Q95" s="34">
        <f t="shared" si="69"/>
        <v>2423.1000000000004</v>
      </c>
      <c r="R95" s="34">
        <f t="shared" si="70"/>
        <v>3031.8900000000003</v>
      </c>
      <c r="S95" s="34">
        <f t="shared" si="71"/>
        <v>6268.9</v>
      </c>
      <c r="T95" s="34">
        <f t="shared" si="72"/>
        <v>37968.11</v>
      </c>
      <c r="U95" s="41" t="s">
        <v>401</v>
      </c>
      <c r="V95" s="29"/>
    </row>
    <row r="96" spans="1:72" s="35" customFormat="1" ht="30" customHeight="1" x14ac:dyDescent="0.25">
      <c r="A96" s="68">
        <v>90</v>
      </c>
      <c r="B96" s="31" t="s">
        <v>297</v>
      </c>
      <c r="C96" s="72" t="s">
        <v>299</v>
      </c>
      <c r="D96" s="31" t="s">
        <v>288</v>
      </c>
      <c r="E96" s="31" t="s">
        <v>289</v>
      </c>
      <c r="F96" s="72" t="s">
        <v>282</v>
      </c>
      <c r="G96" s="33" t="s">
        <v>283</v>
      </c>
      <c r="H96" s="33" t="s">
        <v>283</v>
      </c>
      <c r="I96" s="22">
        <v>44000</v>
      </c>
      <c r="J96" s="22">
        <v>1007.52</v>
      </c>
      <c r="K96" s="34">
        <v>25</v>
      </c>
      <c r="L96" s="22">
        <f t="shared" si="0"/>
        <v>1262.8</v>
      </c>
      <c r="M96" s="34">
        <f t="shared" si="65"/>
        <v>3123.9999999999995</v>
      </c>
      <c r="N96" s="34">
        <f t="shared" si="66"/>
        <v>484.00000000000006</v>
      </c>
      <c r="O96" s="22">
        <f t="shared" si="67"/>
        <v>1337.6</v>
      </c>
      <c r="P96" s="34">
        <f t="shared" si="68"/>
        <v>3119.6000000000004</v>
      </c>
      <c r="Q96" s="34">
        <f t="shared" si="69"/>
        <v>2600.3999999999996</v>
      </c>
      <c r="R96" s="34">
        <f t="shared" ref="R96:R97" si="73">SUM(J96+K96+L96+O96)</f>
        <v>3632.9199999999996</v>
      </c>
      <c r="S96" s="34">
        <f t="shared" si="71"/>
        <v>6727.6</v>
      </c>
      <c r="T96" s="34">
        <f t="shared" si="72"/>
        <v>40367.08</v>
      </c>
      <c r="U96" s="41" t="s">
        <v>401</v>
      </c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</row>
    <row r="97" spans="1:22" s="17" customFormat="1" ht="30" customHeight="1" x14ac:dyDescent="0.25">
      <c r="A97" s="68">
        <v>91</v>
      </c>
      <c r="B97" s="27" t="s">
        <v>405</v>
      </c>
      <c r="C97" s="68" t="s">
        <v>300</v>
      </c>
      <c r="D97" s="27" t="s">
        <v>406</v>
      </c>
      <c r="E97" s="27" t="s">
        <v>1</v>
      </c>
      <c r="F97" s="68" t="s">
        <v>282</v>
      </c>
      <c r="G97" s="28" t="s">
        <v>283</v>
      </c>
      <c r="H97" s="28" t="s">
        <v>283</v>
      </c>
      <c r="I97" s="22">
        <v>80000</v>
      </c>
      <c r="J97" s="22">
        <v>7400.87</v>
      </c>
      <c r="K97" s="22">
        <v>25</v>
      </c>
      <c r="L97" s="22">
        <f t="shared" si="0"/>
        <v>2296</v>
      </c>
      <c r="M97" s="22">
        <f t="shared" si="65"/>
        <v>5679.9999999999991</v>
      </c>
      <c r="N97" s="22">
        <f t="shared" si="66"/>
        <v>880.00000000000011</v>
      </c>
      <c r="O97" s="22">
        <f t="shared" si="67"/>
        <v>2432</v>
      </c>
      <c r="P97" s="22">
        <f t="shared" si="68"/>
        <v>5672</v>
      </c>
      <c r="Q97" s="22">
        <f t="shared" si="69"/>
        <v>4728</v>
      </c>
      <c r="R97" s="22">
        <f t="shared" si="73"/>
        <v>12153.869999999999</v>
      </c>
      <c r="S97" s="22">
        <f t="shared" si="71"/>
        <v>12232</v>
      </c>
      <c r="T97" s="22">
        <f t="shared" si="72"/>
        <v>67846.13</v>
      </c>
      <c r="U97" s="45" t="s">
        <v>401</v>
      </c>
    </row>
    <row r="98" spans="1:22" s="30" customFormat="1" ht="30" customHeight="1" x14ac:dyDescent="0.25">
      <c r="A98" s="68">
        <v>92</v>
      </c>
      <c r="B98" s="31" t="s">
        <v>68</v>
      </c>
      <c r="C98" s="72" t="s">
        <v>299</v>
      </c>
      <c r="D98" s="31" t="s">
        <v>67</v>
      </c>
      <c r="E98" s="31" t="s">
        <v>21</v>
      </c>
      <c r="F98" s="72" t="s">
        <v>282</v>
      </c>
      <c r="G98" s="33" t="s">
        <v>283</v>
      </c>
      <c r="H98" s="33" t="s">
        <v>283</v>
      </c>
      <c r="I98" s="22">
        <v>60000</v>
      </c>
      <c r="J98" s="22">
        <v>3486.68</v>
      </c>
      <c r="K98" s="34">
        <v>25</v>
      </c>
      <c r="L98" s="22">
        <f t="shared" si="0"/>
        <v>1722</v>
      </c>
      <c r="M98" s="34">
        <f t="shared" ref="M98:M130" si="74">I98*7.1%</f>
        <v>4260</v>
      </c>
      <c r="N98" s="34">
        <f t="shared" ref="N98:N130" si="75">I98*1.1%</f>
        <v>660.00000000000011</v>
      </c>
      <c r="O98" s="22">
        <f t="shared" ref="O98:O130" si="76">I98*3.04%</f>
        <v>1824</v>
      </c>
      <c r="P98" s="34">
        <f t="shared" ref="P98:P130" si="77">I98*7.09%</f>
        <v>4254</v>
      </c>
      <c r="Q98" s="34">
        <f t="shared" ref="Q98:Q130" si="78">+L98+O98</f>
        <v>3546</v>
      </c>
      <c r="R98" s="34">
        <f t="shared" ref="R98:R124" si="79">SUM(J98+K98+L98+O98)</f>
        <v>7057.68</v>
      </c>
      <c r="S98" s="34">
        <f t="shared" ref="S98:S124" si="80">SUM(M98+N98+P98)</f>
        <v>9174</v>
      </c>
      <c r="T98" s="34">
        <f t="shared" ref="T98:T124" si="81">I98-R98</f>
        <v>52942.32</v>
      </c>
      <c r="U98" s="41" t="s">
        <v>401</v>
      </c>
      <c r="V98" s="29"/>
    </row>
    <row r="99" spans="1:22" s="30" customFormat="1" ht="30" customHeight="1" x14ac:dyDescent="0.25">
      <c r="A99" s="68">
        <v>93</v>
      </c>
      <c r="B99" s="31" t="s">
        <v>165</v>
      </c>
      <c r="C99" s="72" t="s">
        <v>300</v>
      </c>
      <c r="D99" s="31" t="s">
        <v>67</v>
      </c>
      <c r="E99" s="31" t="s">
        <v>69</v>
      </c>
      <c r="F99" s="72" t="s">
        <v>282</v>
      </c>
      <c r="G99" s="33" t="s">
        <v>283</v>
      </c>
      <c r="H99" s="33" t="s">
        <v>283</v>
      </c>
      <c r="I99" s="22">
        <v>46000</v>
      </c>
      <c r="J99" s="22">
        <v>1289.46</v>
      </c>
      <c r="K99" s="34">
        <v>25</v>
      </c>
      <c r="L99" s="22">
        <f t="shared" si="0"/>
        <v>1320.2</v>
      </c>
      <c r="M99" s="34">
        <f t="shared" si="74"/>
        <v>3265.9999999999995</v>
      </c>
      <c r="N99" s="34">
        <f t="shared" si="75"/>
        <v>506.00000000000006</v>
      </c>
      <c r="O99" s="22">
        <f t="shared" si="76"/>
        <v>1398.4</v>
      </c>
      <c r="P99" s="34">
        <f t="shared" si="77"/>
        <v>3261.4</v>
      </c>
      <c r="Q99" s="34">
        <f t="shared" si="78"/>
        <v>2718.6000000000004</v>
      </c>
      <c r="R99" s="34">
        <f t="shared" si="79"/>
        <v>4033.06</v>
      </c>
      <c r="S99" s="34">
        <f t="shared" si="80"/>
        <v>7033.4</v>
      </c>
      <c r="T99" s="34">
        <f t="shared" si="81"/>
        <v>41966.94</v>
      </c>
      <c r="U99" s="41" t="s">
        <v>401</v>
      </c>
      <c r="V99" s="29"/>
    </row>
    <row r="100" spans="1:22" s="30" customFormat="1" ht="30" customHeight="1" x14ac:dyDescent="0.25">
      <c r="A100" s="68">
        <v>94</v>
      </c>
      <c r="B100" s="31" t="s">
        <v>70</v>
      </c>
      <c r="C100" s="72" t="s">
        <v>300</v>
      </c>
      <c r="D100" s="31" t="s">
        <v>67</v>
      </c>
      <c r="E100" s="31" t="s">
        <v>69</v>
      </c>
      <c r="F100" s="72" t="s">
        <v>282</v>
      </c>
      <c r="G100" s="33" t="s">
        <v>283</v>
      </c>
      <c r="H100" s="33" t="s">
        <v>283</v>
      </c>
      <c r="I100" s="22">
        <v>46000</v>
      </c>
      <c r="J100" s="22">
        <v>1289.46</v>
      </c>
      <c r="K100" s="34">
        <v>25</v>
      </c>
      <c r="L100" s="22">
        <f t="shared" si="0"/>
        <v>1320.2</v>
      </c>
      <c r="M100" s="34">
        <f t="shared" si="74"/>
        <v>3265.9999999999995</v>
      </c>
      <c r="N100" s="34">
        <f t="shared" si="75"/>
        <v>506.00000000000006</v>
      </c>
      <c r="O100" s="22">
        <f t="shared" si="76"/>
        <v>1398.4</v>
      </c>
      <c r="P100" s="34">
        <f t="shared" si="77"/>
        <v>3261.4</v>
      </c>
      <c r="Q100" s="34">
        <f t="shared" si="78"/>
        <v>2718.6000000000004</v>
      </c>
      <c r="R100" s="34">
        <f t="shared" si="79"/>
        <v>4033.06</v>
      </c>
      <c r="S100" s="34">
        <f t="shared" si="80"/>
        <v>7033.4</v>
      </c>
      <c r="T100" s="34">
        <f t="shared" si="81"/>
        <v>41966.94</v>
      </c>
      <c r="U100" s="41" t="s">
        <v>401</v>
      </c>
      <c r="V100" s="29"/>
    </row>
    <row r="101" spans="1:22" s="30" customFormat="1" ht="30" customHeight="1" x14ac:dyDescent="0.25">
      <c r="A101" s="68">
        <v>95</v>
      </c>
      <c r="B101" s="31" t="s">
        <v>71</v>
      </c>
      <c r="C101" s="72" t="s">
        <v>300</v>
      </c>
      <c r="D101" s="31" t="s">
        <v>67</v>
      </c>
      <c r="E101" s="31" t="s">
        <v>69</v>
      </c>
      <c r="F101" s="72" t="s">
        <v>282</v>
      </c>
      <c r="G101" s="33" t="s">
        <v>283</v>
      </c>
      <c r="H101" s="33" t="s">
        <v>283</v>
      </c>
      <c r="I101" s="22">
        <v>46000</v>
      </c>
      <c r="J101" s="22">
        <v>1289.46</v>
      </c>
      <c r="K101" s="34">
        <v>25</v>
      </c>
      <c r="L101" s="22">
        <f t="shared" si="0"/>
        <v>1320.2</v>
      </c>
      <c r="M101" s="34">
        <f t="shared" si="74"/>
        <v>3265.9999999999995</v>
      </c>
      <c r="N101" s="34">
        <f t="shared" si="75"/>
        <v>506.00000000000006</v>
      </c>
      <c r="O101" s="22">
        <f t="shared" si="76"/>
        <v>1398.4</v>
      </c>
      <c r="P101" s="34">
        <f t="shared" si="77"/>
        <v>3261.4</v>
      </c>
      <c r="Q101" s="34">
        <f t="shared" si="78"/>
        <v>2718.6000000000004</v>
      </c>
      <c r="R101" s="34">
        <f t="shared" si="79"/>
        <v>4033.06</v>
      </c>
      <c r="S101" s="34">
        <f t="shared" si="80"/>
        <v>7033.4</v>
      </c>
      <c r="T101" s="34">
        <f t="shared" si="81"/>
        <v>41966.94</v>
      </c>
      <c r="U101" s="41" t="s">
        <v>401</v>
      </c>
      <c r="V101" s="29"/>
    </row>
    <row r="102" spans="1:22" s="30" customFormat="1" ht="30" customHeight="1" x14ac:dyDescent="0.25">
      <c r="A102" s="68">
        <v>96</v>
      </c>
      <c r="B102" s="31" t="s">
        <v>171</v>
      </c>
      <c r="C102" s="72" t="s">
        <v>300</v>
      </c>
      <c r="D102" s="31" t="s">
        <v>67</v>
      </c>
      <c r="E102" s="31" t="s">
        <v>69</v>
      </c>
      <c r="F102" s="72" t="s">
        <v>282</v>
      </c>
      <c r="G102" s="33" t="s">
        <v>283</v>
      </c>
      <c r="H102" s="33" t="s">
        <v>283</v>
      </c>
      <c r="I102" s="22">
        <v>46000</v>
      </c>
      <c r="J102" s="22">
        <v>1289.46</v>
      </c>
      <c r="K102" s="34">
        <v>25</v>
      </c>
      <c r="L102" s="22">
        <f t="shared" si="0"/>
        <v>1320.2</v>
      </c>
      <c r="M102" s="34">
        <f t="shared" si="74"/>
        <v>3265.9999999999995</v>
      </c>
      <c r="N102" s="34">
        <f t="shared" si="75"/>
        <v>506.00000000000006</v>
      </c>
      <c r="O102" s="22">
        <f t="shared" si="76"/>
        <v>1398.4</v>
      </c>
      <c r="P102" s="34">
        <f t="shared" si="77"/>
        <v>3261.4</v>
      </c>
      <c r="Q102" s="34">
        <f t="shared" si="78"/>
        <v>2718.6000000000004</v>
      </c>
      <c r="R102" s="34">
        <f t="shared" si="79"/>
        <v>4033.06</v>
      </c>
      <c r="S102" s="34">
        <f t="shared" si="80"/>
        <v>7033.4</v>
      </c>
      <c r="T102" s="34">
        <f t="shared" si="81"/>
        <v>41966.94</v>
      </c>
      <c r="U102" s="41" t="s">
        <v>401</v>
      </c>
      <c r="V102" s="29"/>
    </row>
    <row r="103" spans="1:22" s="30" customFormat="1" ht="30" customHeight="1" x14ac:dyDescent="0.25">
      <c r="A103" s="68">
        <v>97</v>
      </c>
      <c r="B103" s="31" t="s">
        <v>172</v>
      </c>
      <c r="C103" s="72" t="s">
        <v>300</v>
      </c>
      <c r="D103" s="31" t="s">
        <v>67</v>
      </c>
      <c r="E103" s="31" t="s">
        <v>69</v>
      </c>
      <c r="F103" s="72" t="s">
        <v>282</v>
      </c>
      <c r="G103" s="33" t="s">
        <v>283</v>
      </c>
      <c r="H103" s="33" t="s">
        <v>283</v>
      </c>
      <c r="I103" s="22">
        <v>46000</v>
      </c>
      <c r="J103" s="22">
        <v>1289.46</v>
      </c>
      <c r="K103" s="34">
        <v>25</v>
      </c>
      <c r="L103" s="22">
        <f t="shared" si="0"/>
        <v>1320.2</v>
      </c>
      <c r="M103" s="34">
        <f t="shared" si="74"/>
        <v>3265.9999999999995</v>
      </c>
      <c r="N103" s="34">
        <f t="shared" si="75"/>
        <v>506.00000000000006</v>
      </c>
      <c r="O103" s="22">
        <f t="shared" si="76"/>
        <v>1398.4</v>
      </c>
      <c r="P103" s="34">
        <f t="shared" si="77"/>
        <v>3261.4</v>
      </c>
      <c r="Q103" s="34">
        <f t="shared" si="78"/>
        <v>2718.6000000000004</v>
      </c>
      <c r="R103" s="34">
        <f t="shared" si="79"/>
        <v>4033.06</v>
      </c>
      <c r="S103" s="34">
        <f t="shared" si="80"/>
        <v>7033.4</v>
      </c>
      <c r="T103" s="34">
        <f t="shared" si="81"/>
        <v>41966.94</v>
      </c>
      <c r="U103" s="41" t="s">
        <v>401</v>
      </c>
      <c r="V103" s="29"/>
    </row>
    <row r="104" spans="1:22" s="30" customFormat="1" ht="30" customHeight="1" x14ac:dyDescent="0.25">
      <c r="A104" s="68">
        <v>98</v>
      </c>
      <c r="B104" s="31" t="s">
        <v>416</v>
      </c>
      <c r="C104" s="72" t="s">
        <v>300</v>
      </c>
      <c r="D104" s="31" t="s">
        <v>67</v>
      </c>
      <c r="E104" s="31" t="s">
        <v>69</v>
      </c>
      <c r="F104" s="72" t="s">
        <v>282</v>
      </c>
      <c r="G104" s="33" t="s">
        <v>283</v>
      </c>
      <c r="H104" s="33" t="s">
        <v>283</v>
      </c>
      <c r="I104" s="22">
        <v>46000</v>
      </c>
      <c r="J104" s="22">
        <v>1289.46</v>
      </c>
      <c r="K104" s="34">
        <v>25</v>
      </c>
      <c r="L104" s="22">
        <f t="shared" si="0"/>
        <v>1320.2</v>
      </c>
      <c r="M104" s="34">
        <f t="shared" si="74"/>
        <v>3265.9999999999995</v>
      </c>
      <c r="N104" s="34">
        <f t="shared" si="75"/>
        <v>506.00000000000006</v>
      </c>
      <c r="O104" s="22">
        <f t="shared" si="76"/>
        <v>1398.4</v>
      </c>
      <c r="P104" s="34">
        <f t="shared" si="77"/>
        <v>3261.4</v>
      </c>
      <c r="Q104" s="34">
        <f t="shared" si="78"/>
        <v>2718.6000000000004</v>
      </c>
      <c r="R104" s="34">
        <f t="shared" si="79"/>
        <v>4033.06</v>
      </c>
      <c r="S104" s="34">
        <f t="shared" si="80"/>
        <v>7033.4</v>
      </c>
      <c r="T104" s="34">
        <f t="shared" si="81"/>
        <v>41966.94</v>
      </c>
      <c r="U104" s="41" t="s">
        <v>401</v>
      </c>
      <c r="V104" s="29"/>
    </row>
    <row r="105" spans="1:22" s="30" customFormat="1" ht="30" customHeight="1" x14ac:dyDescent="0.25">
      <c r="A105" s="68">
        <v>99</v>
      </c>
      <c r="B105" s="31" t="s">
        <v>159</v>
      </c>
      <c r="C105" s="72" t="s">
        <v>300</v>
      </c>
      <c r="D105" s="31" t="s">
        <v>158</v>
      </c>
      <c r="E105" s="31" t="s">
        <v>21</v>
      </c>
      <c r="F105" s="72" t="s">
        <v>282</v>
      </c>
      <c r="G105" s="33" t="s">
        <v>283</v>
      </c>
      <c r="H105" s="33" t="s">
        <v>283</v>
      </c>
      <c r="I105" s="22">
        <v>60000</v>
      </c>
      <c r="J105" s="22">
        <v>3216.65</v>
      </c>
      <c r="K105" s="34">
        <v>25</v>
      </c>
      <c r="L105" s="22">
        <f t="shared" si="0"/>
        <v>1722</v>
      </c>
      <c r="M105" s="34">
        <f t="shared" si="74"/>
        <v>4260</v>
      </c>
      <c r="N105" s="34">
        <f t="shared" si="75"/>
        <v>660.00000000000011</v>
      </c>
      <c r="O105" s="22">
        <f t="shared" si="76"/>
        <v>1824</v>
      </c>
      <c r="P105" s="34">
        <f t="shared" si="77"/>
        <v>4254</v>
      </c>
      <c r="Q105" s="34">
        <f t="shared" si="78"/>
        <v>3546</v>
      </c>
      <c r="R105" s="34">
        <f t="shared" si="79"/>
        <v>6787.65</v>
      </c>
      <c r="S105" s="34">
        <f t="shared" si="80"/>
        <v>9174</v>
      </c>
      <c r="T105" s="34">
        <f t="shared" si="81"/>
        <v>53212.35</v>
      </c>
      <c r="U105" s="41" t="s">
        <v>401</v>
      </c>
      <c r="V105" s="29"/>
    </row>
    <row r="106" spans="1:22" s="30" customFormat="1" ht="30" customHeight="1" x14ac:dyDescent="0.25">
      <c r="A106" s="68">
        <v>100</v>
      </c>
      <c r="B106" s="31" t="s">
        <v>73</v>
      </c>
      <c r="C106" s="72" t="s">
        <v>300</v>
      </c>
      <c r="D106" s="31" t="s">
        <v>72</v>
      </c>
      <c r="E106" s="31" t="s">
        <v>21</v>
      </c>
      <c r="F106" s="72" t="s">
        <v>282</v>
      </c>
      <c r="G106" s="33" t="s">
        <v>283</v>
      </c>
      <c r="H106" s="33" t="s">
        <v>283</v>
      </c>
      <c r="I106" s="22">
        <v>60000</v>
      </c>
      <c r="J106" s="22">
        <v>3486.68</v>
      </c>
      <c r="K106" s="34">
        <v>25</v>
      </c>
      <c r="L106" s="22">
        <f t="shared" si="0"/>
        <v>1722</v>
      </c>
      <c r="M106" s="34">
        <f t="shared" si="74"/>
        <v>4260</v>
      </c>
      <c r="N106" s="34">
        <f t="shared" si="75"/>
        <v>660.00000000000011</v>
      </c>
      <c r="O106" s="22">
        <f t="shared" si="76"/>
        <v>1824</v>
      </c>
      <c r="P106" s="34">
        <f t="shared" si="77"/>
        <v>4254</v>
      </c>
      <c r="Q106" s="34">
        <f t="shared" si="78"/>
        <v>3546</v>
      </c>
      <c r="R106" s="34">
        <f t="shared" si="79"/>
        <v>7057.68</v>
      </c>
      <c r="S106" s="34">
        <f t="shared" si="80"/>
        <v>9174</v>
      </c>
      <c r="T106" s="34">
        <f t="shared" si="81"/>
        <v>52942.32</v>
      </c>
      <c r="U106" s="41" t="s">
        <v>401</v>
      </c>
      <c r="V106" s="29"/>
    </row>
    <row r="107" spans="1:22" s="30" customFormat="1" ht="30" customHeight="1" x14ac:dyDescent="0.25">
      <c r="A107" s="68">
        <v>101</v>
      </c>
      <c r="B107" s="31" t="s">
        <v>360</v>
      </c>
      <c r="C107" s="72" t="s">
        <v>299</v>
      </c>
      <c r="D107" s="31" t="s">
        <v>72</v>
      </c>
      <c r="E107" s="36" t="s">
        <v>76</v>
      </c>
      <c r="F107" s="72" t="s">
        <v>282</v>
      </c>
      <c r="G107" s="33" t="s">
        <v>283</v>
      </c>
      <c r="H107" s="33" t="s">
        <v>283</v>
      </c>
      <c r="I107" s="22">
        <v>46000</v>
      </c>
      <c r="J107" s="22">
        <v>1289.46</v>
      </c>
      <c r="K107" s="34">
        <v>25</v>
      </c>
      <c r="L107" s="22">
        <f t="shared" si="0"/>
        <v>1320.2</v>
      </c>
      <c r="M107" s="34">
        <f t="shared" si="74"/>
        <v>3265.9999999999995</v>
      </c>
      <c r="N107" s="34">
        <f t="shared" si="75"/>
        <v>506.00000000000006</v>
      </c>
      <c r="O107" s="22">
        <f t="shared" si="76"/>
        <v>1398.4</v>
      </c>
      <c r="P107" s="34">
        <f t="shared" si="77"/>
        <v>3261.4</v>
      </c>
      <c r="Q107" s="34">
        <f t="shared" si="78"/>
        <v>2718.6000000000004</v>
      </c>
      <c r="R107" s="34">
        <f t="shared" si="79"/>
        <v>4033.06</v>
      </c>
      <c r="S107" s="34">
        <f t="shared" si="80"/>
        <v>7033.4</v>
      </c>
      <c r="T107" s="34">
        <f t="shared" si="81"/>
        <v>41966.94</v>
      </c>
      <c r="U107" s="41" t="s">
        <v>401</v>
      </c>
      <c r="V107" s="29"/>
    </row>
    <row r="108" spans="1:22" s="30" customFormat="1" ht="30" customHeight="1" x14ac:dyDescent="0.25">
      <c r="A108" s="68">
        <v>102</v>
      </c>
      <c r="B108" s="31" t="s">
        <v>75</v>
      </c>
      <c r="C108" s="72" t="s">
        <v>300</v>
      </c>
      <c r="D108" s="31" t="s">
        <v>74</v>
      </c>
      <c r="E108" s="31" t="s">
        <v>1</v>
      </c>
      <c r="F108" s="72" t="s">
        <v>282</v>
      </c>
      <c r="G108" s="33" t="s">
        <v>283</v>
      </c>
      <c r="H108" s="33" t="s">
        <v>283</v>
      </c>
      <c r="I108" s="22">
        <v>60000</v>
      </c>
      <c r="J108" s="22">
        <v>2676.6</v>
      </c>
      <c r="K108" s="34">
        <v>25</v>
      </c>
      <c r="L108" s="22">
        <f t="shared" si="0"/>
        <v>1722</v>
      </c>
      <c r="M108" s="34">
        <f t="shared" si="74"/>
        <v>4260</v>
      </c>
      <c r="N108" s="34">
        <f t="shared" si="75"/>
        <v>660.00000000000011</v>
      </c>
      <c r="O108" s="22">
        <f t="shared" si="76"/>
        <v>1824</v>
      </c>
      <c r="P108" s="34">
        <f t="shared" si="77"/>
        <v>4254</v>
      </c>
      <c r="Q108" s="34">
        <f t="shared" si="78"/>
        <v>3546</v>
      </c>
      <c r="R108" s="34">
        <f t="shared" si="79"/>
        <v>6247.6</v>
      </c>
      <c r="S108" s="34">
        <f t="shared" si="80"/>
        <v>9174</v>
      </c>
      <c r="T108" s="34">
        <f t="shared" si="81"/>
        <v>53752.4</v>
      </c>
      <c r="U108" s="41" t="s">
        <v>401</v>
      </c>
      <c r="V108" s="29"/>
    </row>
    <row r="109" spans="1:22" s="30" customFormat="1" ht="30" customHeight="1" x14ac:dyDescent="0.25">
      <c r="A109" s="68">
        <v>103</v>
      </c>
      <c r="B109" s="31" t="s">
        <v>77</v>
      </c>
      <c r="C109" s="72" t="s">
        <v>299</v>
      </c>
      <c r="D109" s="31" t="s">
        <v>74</v>
      </c>
      <c r="E109" s="31" t="s">
        <v>78</v>
      </c>
      <c r="F109" s="72" t="s">
        <v>282</v>
      </c>
      <c r="G109" s="33" t="s">
        <v>283</v>
      </c>
      <c r="H109" s="33" t="s">
        <v>283</v>
      </c>
      <c r="I109" s="22">
        <v>55000</v>
      </c>
      <c r="J109" s="22">
        <v>2559.6799999999998</v>
      </c>
      <c r="K109" s="34">
        <v>25</v>
      </c>
      <c r="L109" s="22">
        <f t="shared" si="0"/>
        <v>1578.5</v>
      </c>
      <c r="M109" s="34">
        <f t="shared" si="74"/>
        <v>3904.9999999999995</v>
      </c>
      <c r="N109" s="34">
        <f t="shared" si="75"/>
        <v>605.00000000000011</v>
      </c>
      <c r="O109" s="22">
        <f t="shared" si="76"/>
        <v>1672</v>
      </c>
      <c r="P109" s="34">
        <f t="shared" si="77"/>
        <v>3899.5000000000005</v>
      </c>
      <c r="Q109" s="34">
        <f t="shared" si="78"/>
        <v>3250.5</v>
      </c>
      <c r="R109" s="34">
        <f t="shared" si="79"/>
        <v>5835.18</v>
      </c>
      <c r="S109" s="34">
        <f t="shared" si="80"/>
        <v>8409.5</v>
      </c>
      <c r="T109" s="34">
        <f t="shared" si="81"/>
        <v>49164.82</v>
      </c>
      <c r="U109" s="41" t="s">
        <v>401</v>
      </c>
      <c r="V109" s="29"/>
    </row>
    <row r="110" spans="1:22" s="30" customFormat="1" ht="30" customHeight="1" x14ac:dyDescent="0.25">
      <c r="A110" s="68">
        <v>104</v>
      </c>
      <c r="B110" s="31" t="s">
        <v>160</v>
      </c>
      <c r="C110" s="72" t="s">
        <v>299</v>
      </c>
      <c r="D110" s="31" t="s">
        <v>74</v>
      </c>
      <c r="E110" s="31" t="s">
        <v>1</v>
      </c>
      <c r="F110" s="72" t="s">
        <v>282</v>
      </c>
      <c r="G110" s="33" t="s">
        <v>283</v>
      </c>
      <c r="H110" s="33" t="s">
        <v>283</v>
      </c>
      <c r="I110" s="22">
        <v>50000</v>
      </c>
      <c r="J110" s="22">
        <v>1854</v>
      </c>
      <c r="K110" s="34">
        <v>25</v>
      </c>
      <c r="L110" s="22">
        <f t="shared" si="0"/>
        <v>1435</v>
      </c>
      <c r="M110" s="34">
        <f t="shared" si="74"/>
        <v>3549.9999999999995</v>
      </c>
      <c r="N110" s="34">
        <f t="shared" si="75"/>
        <v>550</v>
      </c>
      <c r="O110" s="22">
        <f t="shared" si="76"/>
        <v>1520</v>
      </c>
      <c r="P110" s="34">
        <f t="shared" si="77"/>
        <v>3545.0000000000005</v>
      </c>
      <c r="Q110" s="34">
        <f t="shared" si="78"/>
        <v>2955</v>
      </c>
      <c r="R110" s="34">
        <f t="shared" si="79"/>
        <v>4834</v>
      </c>
      <c r="S110" s="34">
        <f t="shared" si="80"/>
        <v>7645</v>
      </c>
      <c r="T110" s="34">
        <f t="shared" si="81"/>
        <v>45166</v>
      </c>
      <c r="U110" s="41" t="s">
        <v>401</v>
      </c>
      <c r="V110" s="29"/>
    </row>
    <row r="111" spans="1:22" s="30" customFormat="1" ht="30" customHeight="1" x14ac:dyDescent="0.25">
      <c r="A111" s="68">
        <v>105</v>
      </c>
      <c r="B111" s="31" t="s">
        <v>173</v>
      </c>
      <c r="C111" s="72" t="s">
        <v>299</v>
      </c>
      <c r="D111" s="31" t="s">
        <v>74</v>
      </c>
      <c r="E111" s="31" t="s">
        <v>76</v>
      </c>
      <c r="F111" s="72" t="s">
        <v>282</v>
      </c>
      <c r="G111" s="33" t="s">
        <v>283</v>
      </c>
      <c r="H111" s="33" t="s">
        <v>283</v>
      </c>
      <c r="I111" s="22">
        <v>31500</v>
      </c>
      <c r="J111" s="22">
        <v>0</v>
      </c>
      <c r="K111" s="34">
        <v>25</v>
      </c>
      <c r="L111" s="22">
        <f t="shared" ref="L111:L194" si="82">I111*2.87%</f>
        <v>904.05</v>
      </c>
      <c r="M111" s="34">
        <f t="shared" si="74"/>
        <v>2236.5</v>
      </c>
      <c r="N111" s="34">
        <f t="shared" si="75"/>
        <v>346.50000000000006</v>
      </c>
      <c r="O111" s="22">
        <f t="shared" si="76"/>
        <v>957.6</v>
      </c>
      <c r="P111" s="34">
        <f t="shared" si="77"/>
        <v>2233.3500000000004</v>
      </c>
      <c r="Q111" s="34">
        <f t="shared" si="78"/>
        <v>1861.65</v>
      </c>
      <c r="R111" s="34">
        <f t="shared" si="79"/>
        <v>1886.65</v>
      </c>
      <c r="S111" s="34">
        <f t="shared" si="80"/>
        <v>4816.3500000000004</v>
      </c>
      <c r="T111" s="34">
        <f t="shared" si="81"/>
        <v>29613.35</v>
      </c>
      <c r="U111" s="41" t="s">
        <v>401</v>
      </c>
      <c r="V111" s="29"/>
    </row>
    <row r="112" spans="1:22" s="2" customFormat="1" ht="30" customHeight="1" x14ac:dyDescent="0.25">
      <c r="A112" s="68">
        <v>106</v>
      </c>
      <c r="B112" s="27" t="s">
        <v>381</v>
      </c>
      <c r="C112" s="68" t="s">
        <v>300</v>
      </c>
      <c r="D112" s="27" t="s">
        <v>74</v>
      </c>
      <c r="E112" s="27" t="s">
        <v>76</v>
      </c>
      <c r="F112" s="68" t="s">
        <v>282</v>
      </c>
      <c r="G112" s="28" t="s">
        <v>283</v>
      </c>
      <c r="H112" s="28" t="s">
        <v>283</v>
      </c>
      <c r="I112" s="22">
        <v>45000</v>
      </c>
      <c r="J112" s="22">
        <v>1148.33</v>
      </c>
      <c r="K112" s="22">
        <v>25</v>
      </c>
      <c r="L112" s="22">
        <f t="shared" si="82"/>
        <v>1291.5</v>
      </c>
      <c r="M112" s="22">
        <f t="shared" si="74"/>
        <v>3194.9999999999995</v>
      </c>
      <c r="N112" s="22">
        <f t="shared" si="75"/>
        <v>495.00000000000006</v>
      </c>
      <c r="O112" s="22">
        <f t="shared" si="76"/>
        <v>1368</v>
      </c>
      <c r="P112" s="22">
        <f t="shared" si="77"/>
        <v>3190.5</v>
      </c>
      <c r="Q112" s="22">
        <f t="shared" si="78"/>
        <v>2659.5</v>
      </c>
      <c r="R112" s="22">
        <f t="shared" si="79"/>
        <v>3832.83</v>
      </c>
      <c r="S112" s="22">
        <f t="shared" si="80"/>
        <v>6880.5</v>
      </c>
      <c r="T112" s="22">
        <f t="shared" si="81"/>
        <v>41167.17</v>
      </c>
      <c r="U112" s="41" t="s">
        <v>401</v>
      </c>
      <c r="V112" s="17"/>
    </row>
    <row r="113" spans="1:22" s="2" customFormat="1" ht="30" customHeight="1" x14ac:dyDescent="0.25">
      <c r="A113" s="68">
        <v>107</v>
      </c>
      <c r="B113" s="27" t="s">
        <v>382</v>
      </c>
      <c r="C113" s="68" t="s">
        <v>299</v>
      </c>
      <c r="D113" s="27" t="s">
        <v>74</v>
      </c>
      <c r="E113" s="27" t="s">
        <v>76</v>
      </c>
      <c r="F113" s="68" t="s">
        <v>282</v>
      </c>
      <c r="G113" s="28" t="s">
        <v>283</v>
      </c>
      <c r="H113" s="28" t="s">
        <v>283</v>
      </c>
      <c r="I113" s="22">
        <v>12200</v>
      </c>
      <c r="J113" s="22">
        <v>0</v>
      </c>
      <c r="K113" s="22">
        <v>25</v>
      </c>
      <c r="L113" s="22">
        <f t="shared" si="82"/>
        <v>350.14</v>
      </c>
      <c r="M113" s="22">
        <f t="shared" si="74"/>
        <v>866.19999999999993</v>
      </c>
      <c r="N113" s="22">
        <f t="shared" si="75"/>
        <v>134.20000000000002</v>
      </c>
      <c r="O113" s="22">
        <f t="shared" si="76"/>
        <v>370.88</v>
      </c>
      <c r="P113" s="22">
        <f t="shared" si="77"/>
        <v>864.98</v>
      </c>
      <c r="Q113" s="22">
        <f t="shared" si="78"/>
        <v>721.02</v>
      </c>
      <c r="R113" s="22">
        <f t="shared" si="79"/>
        <v>746.02</v>
      </c>
      <c r="S113" s="22">
        <f t="shared" si="80"/>
        <v>1865.38</v>
      </c>
      <c r="T113" s="22">
        <f t="shared" si="81"/>
        <v>11453.98</v>
      </c>
      <c r="U113" s="41" t="s">
        <v>401</v>
      </c>
      <c r="V113" s="17"/>
    </row>
    <row r="114" spans="1:22" s="30" customFormat="1" ht="30" customHeight="1" x14ac:dyDescent="0.25">
      <c r="A114" s="68">
        <v>108</v>
      </c>
      <c r="B114" s="31" t="s">
        <v>192</v>
      </c>
      <c r="C114" s="72" t="s">
        <v>300</v>
      </c>
      <c r="D114" s="27" t="s">
        <v>74</v>
      </c>
      <c r="E114" s="31" t="s">
        <v>108</v>
      </c>
      <c r="F114" s="72" t="s">
        <v>282</v>
      </c>
      <c r="G114" s="33" t="s">
        <v>283</v>
      </c>
      <c r="H114" s="33" t="s">
        <v>283</v>
      </c>
      <c r="I114" s="22">
        <v>45000</v>
      </c>
      <c r="J114" s="22">
        <v>1148.33</v>
      </c>
      <c r="K114" s="34">
        <v>25</v>
      </c>
      <c r="L114" s="22">
        <f>I114*2.87%</f>
        <v>1291.5</v>
      </c>
      <c r="M114" s="34">
        <f>I114*7.1%</f>
        <v>3194.9999999999995</v>
      </c>
      <c r="N114" s="34">
        <f>I114*1.1%</f>
        <v>495.00000000000006</v>
      </c>
      <c r="O114" s="22">
        <f>I114*3.04%</f>
        <v>1368</v>
      </c>
      <c r="P114" s="34">
        <f>I114*7.09%</f>
        <v>3190.5</v>
      </c>
      <c r="Q114" s="34">
        <f>+L114+O114</f>
        <v>2659.5</v>
      </c>
      <c r="R114" s="34">
        <f>SUM(J114+K114+L114+O114)</f>
        <v>3832.83</v>
      </c>
      <c r="S114" s="34">
        <f>SUM(M114+N114+P114)</f>
        <v>6880.5</v>
      </c>
      <c r="T114" s="34">
        <f>I114-R114</f>
        <v>41167.17</v>
      </c>
      <c r="U114" s="41" t="s">
        <v>401</v>
      </c>
      <c r="V114" s="29"/>
    </row>
    <row r="115" spans="1:22" s="30" customFormat="1" ht="30" customHeight="1" x14ac:dyDescent="0.25">
      <c r="A115" s="68">
        <v>109</v>
      </c>
      <c r="B115" s="31" t="s">
        <v>222</v>
      </c>
      <c r="C115" s="72" t="s">
        <v>300</v>
      </c>
      <c r="D115" s="31" t="s">
        <v>223</v>
      </c>
      <c r="E115" s="31" t="s">
        <v>21</v>
      </c>
      <c r="F115" s="72" t="s">
        <v>282</v>
      </c>
      <c r="G115" s="33" t="s">
        <v>283</v>
      </c>
      <c r="H115" s="33" t="s">
        <v>283</v>
      </c>
      <c r="I115" s="22">
        <v>60000</v>
      </c>
      <c r="J115" s="22">
        <v>3486.68</v>
      </c>
      <c r="K115" s="34">
        <v>25</v>
      </c>
      <c r="L115" s="22">
        <f t="shared" si="82"/>
        <v>1722</v>
      </c>
      <c r="M115" s="34">
        <f t="shared" si="74"/>
        <v>4260</v>
      </c>
      <c r="N115" s="34">
        <f t="shared" si="75"/>
        <v>660.00000000000011</v>
      </c>
      <c r="O115" s="22">
        <f t="shared" si="76"/>
        <v>1824</v>
      </c>
      <c r="P115" s="34">
        <f t="shared" si="77"/>
        <v>4254</v>
      </c>
      <c r="Q115" s="34">
        <f t="shared" si="78"/>
        <v>3546</v>
      </c>
      <c r="R115" s="34">
        <f t="shared" si="79"/>
        <v>7057.68</v>
      </c>
      <c r="S115" s="34">
        <f t="shared" si="80"/>
        <v>9174</v>
      </c>
      <c r="T115" s="34">
        <f t="shared" si="81"/>
        <v>52942.32</v>
      </c>
      <c r="U115" s="41" t="s">
        <v>401</v>
      </c>
      <c r="V115" s="29"/>
    </row>
    <row r="116" spans="1:22" s="39" customFormat="1" ht="30" customHeight="1" x14ac:dyDescent="0.3">
      <c r="A116" s="68">
        <v>110</v>
      </c>
      <c r="B116" s="32" t="s">
        <v>152</v>
      </c>
      <c r="C116" s="74" t="s">
        <v>300</v>
      </c>
      <c r="D116" s="36" t="s">
        <v>151</v>
      </c>
      <c r="E116" s="36" t="s">
        <v>76</v>
      </c>
      <c r="F116" s="72" t="s">
        <v>282</v>
      </c>
      <c r="G116" s="33" t="s">
        <v>283</v>
      </c>
      <c r="H116" s="33" t="s">
        <v>283</v>
      </c>
      <c r="I116" s="22">
        <v>46000</v>
      </c>
      <c r="J116" s="22">
        <v>1289.46</v>
      </c>
      <c r="K116" s="34">
        <v>25</v>
      </c>
      <c r="L116" s="22">
        <f t="shared" si="82"/>
        <v>1320.2</v>
      </c>
      <c r="M116" s="34">
        <f t="shared" si="74"/>
        <v>3265.9999999999995</v>
      </c>
      <c r="N116" s="34">
        <f t="shared" si="75"/>
        <v>506.00000000000006</v>
      </c>
      <c r="O116" s="22">
        <f t="shared" si="76"/>
        <v>1398.4</v>
      </c>
      <c r="P116" s="34">
        <f t="shared" si="77"/>
        <v>3261.4</v>
      </c>
      <c r="Q116" s="34">
        <f t="shared" si="78"/>
        <v>2718.6000000000004</v>
      </c>
      <c r="R116" s="37">
        <f t="shared" si="79"/>
        <v>4033.06</v>
      </c>
      <c r="S116" s="37">
        <f t="shared" si="80"/>
        <v>7033.4</v>
      </c>
      <c r="T116" s="37">
        <f t="shared" si="81"/>
        <v>41966.94</v>
      </c>
      <c r="U116" s="41" t="s">
        <v>401</v>
      </c>
      <c r="V116" s="38"/>
    </row>
    <row r="117" spans="1:22" s="2" customFormat="1" ht="30" customHeight="1" x14ac:dyDescent="0.25">
      <c r="A117" s="68">
        <v>111</v>
      </c>
      <c r="B117" s="27" t="s">
        <v>200</v>
      </c>
      <c r="C117" s="68" t="s">
        <v>299</v>
      </c>
      <c r="D117" s="27" t="s">
        <v>151</v>
      </c>
      <c r="E117" s="27" t="s">
        <v>21</v>
      </c>
      <c r="F117" s="68" t="s">
        <v>282</v>
      </c>
      <c r="G117" s="28" t="s">
        <v>283</v>
      </c>
      <c r="H117" s="28" t="s">
        <v>283</v>
      </c>
      <c r="I117" s="22">
        <v>60000</v>
      </c>
      <c r="J117" s="22">
        <v>3486.68</v>
      </c>
      <c r="K117" s="22">
        <v>25</v>
      </c>
      <c r="L117" s="22">
        <f t="shared" si="82"/>
        <v>1722</v>
      </c>
      <c r="M117" s="22">
        <f t="shared" si="74"/>
        <v>4260</v>
      </c>
      <c r="N117" s="22">
        <f t="shared" si="75"/>
        <v>660.00000000000011</v>
      </c>
      <c r="O117" s="22">
        <f t="shared" si="76"/>
        <v>1824</v>
      </c>
      <c r="P117" s="22">
        <f t="shared" si="77"/>
        <v>4254</v>
      </c>
      <c r="Q117" s="22">
        <f t="shared" si="78"/>
        <v>3546</v>
      </c>
      <c r="R117" s="22">
        <f t="shared" si="79"/>
        <v>7057.68</v>
      </c>
      <c r="S117" s="22">
        <f t="shared" si="80"/>
        <v>9174</v>
      </c>
      <c r="T117" s="22">
        <f t="shared" si="81"/>
        <v>52942.32</v>
      </c>
      <c r="U117" s="41" t="s">
        <v>401</v>
      </c>
      <c r="V117" s="17"/>
    </row>
    <row r="118" spans="1:22" s="30" customFormat="1" ht="30" customHeight="1" x14ac:dyDescent="0.25">
      <c r="A118" s="68">
        <v>112</v>
      </c>
      <c r="B118" s="31" t="s">
        <v>336</v>
      </c>
      <c r="C118" s="72" t="s">
        <v>299</v>
      </c>
      <c r="D118" s="31" t="s">
        <v>337</v>
      </c>
      <c r="E118" s="31" t="s">
        <v>21</v>
      </c>
      <c r="F118" s="72" t="s">
        <v>282</v>
      </c>
      <c r="G118" s="33" t="s">
        <v>283</v>
      </c>
      <c r="H118" s="33" t="s">
        <v>283</v>
      </c>
      <c r="I118" s="22">
        <v>55000</v>
      </c>
      <c r="J118" s="22">
        <v>2559.6799999999998</v>
      </c>
      <c r="K118" s="34">
        <v>25</v>
      </c>
      <c r="L118" s="22">
        <f t="shared" ref="L118:L119" si="83">I118*2.87%</f>
        <v>1578.5</v>
      </c>
      <c r="M118" s="34">
        <f t="shared" ref="M118:M119" si="84">I118*7.1%</f>
        <v>3904.9999999999995</v>
      </c>
      <c r="N118" s="34">
        <f t="shared" ref="N118:N119" si="85">I118*1.1%</f>
        <v>605.00000000000011</v>
      </c>
      <c r="O118" s="22">
        <f t="shared" ref="O118:O119" si="86">I118*3.04%</f>
        <v>1672</v>
      </c>
      <c r="P118" s="34">
        <f t="shared" ref="P118:P119" si="87">I118*7.09%</f>
        <v>3899.5000000000005</v>
      </c>
      <c r="Q118" s="34">
        <f t="shared" ref="Q118:Q119" si="88">+L118+O118</f>
        <v>3250.5</v>
      </c>
      <c r="R118" s="34">
        <f t="shared" ref="R118:R119" si="89">SUM(J118+K118+L118+O118)</f>
        <v>5835.18</v>
      </c>
      <c r="S118" s="34">
        <f t="shared" ref="S118:S119" si="90">SUM(M118+N118+P118)</f>
        <v>8409.5</v>
      </c>
      <c r="T118" s="34">
        <f t="shared" ref="T118:T119" si="91">I118-R118</f>
        <v>49164.82</v>
      </c>
      <c r="U118" s="41" t="s">
        <v>401</v>
      </c>
      <c r="V118" s="29"/>
    </row>
    <row r="119" spans="1:22" s="30" customFormat="1" ht="30" customHeight="1" x14ac:dyDescent="0.25">
      <c r="A119" s="68">
        <v>113</v>
      </c>
      <c r="B119" s="31" t="s">
        <v>415</v>
      </c>
      <c r="C119" s="72" t="s">
        <v>299</v>
      </c>
      <c r="D119" s="31" t="s">
        <v>414</v>
      </c>
      <c r="E119" s="31" t="s">
        <v>21</v>
      </c>
      <c r="F119" s="72" t="s">
        <v>282</v>
      </c>
      <c r="G119" s="33" t="s">
        <v>283</v>
      </c>
      <c r="H119" s="33" t="s">
        <v>283</v>
      </c>
      <c r="I119" s="22">
        <v>60000</v>
      </c>
      <c r="J119" s="22">
        <v>3486.68</v>
      </c>
      <c r="K119" s="34">
        <v>25</v>
      </c>
      <c r="L119" s="22">
        <f t="shared" si="83"/>
        <v>1722</v>
      </c>
      <c r="M119" s="34">
        <f t="shared" si="84"/>
        <v>4260</v>
      </c>
      <c r="N119" s="34">
        <f t="shared" si="85"/>
        <v>660.00000000000011</v>
      </c>
      <c r="O119" s="22">
        <f t="shared" si="86"/>
        <v>1824</v>
      </c>
      <c r="P119" s="34">
        <f t="shared" si="87"/>
        <v>4254</v>
      </c>
      <c r="Q119" s="34">
        <f t="shared" si="88"/>
        <v>3546</v>
      </c>
      <c r="R119" s="34">
        <f t="shared" si="89"/>
        <v>7057.68</v>
      </c>
      <c r="S119" s="34">
        <f t="shared" si="90"/>
        <v>9174</v>
      </c>
      <c r="T119" s="34">
        <f t="shared" si="91"/>
        <v>52942.32</v>
      </c>
      <c r="U119" s="41" t="s">
        <v>401</v>
      </c>
      <c r="V119" s="29"/>
    </row>
    <row r="120" spans="1:22" s="30" customFormat="1" ht="30" customHeight="1" x14ac:dyDescent="0.25">
      <c r="A120" s="68">
        <v>114</v>
      </c>
      <c r="B120" s="31" t="s">
        <v>80</v>
      </c>
      <c r="C120" s="72" t="s">
        <v>299</v>
      </c>
      <c r="D120" s="31" t="s">
        <v>79</v>
      </c>
      <c r="E120" s="31" t="s">
        <v>78</v>
      </c>
      <c r="F120" s="72" t="s">
        <v>282</v>
      </c>
      <c r="G120" s="33" t="s">
        <v>283</v>
      </c>
      <c r="H120" s="33" t="s">
        <v>283</v>
      </c>
      <c r="I120" s="22">
        <v>55000</v>
      </c>
      <c r="J120" s="22">
        <v>2559.6799999999998</v>
      </c>
      <c r="K120" s="34">
        <v>25</v>
      </c>
      <c r="L120" s="22">
        <f t="shared" si="82"/>
        <v>1578.5</v>
      </c>
      <c r="M120" s="34">
        <f t="shared" si="74"/>
        <v>3904.9999999999995</v>
      </c>
      <c r="N120" s="34">
        <f t="shared" si="75"/>
        <v>605.00000000000011</v>
      </c>
      <c r="O120" s="22">
        <f t="shared" si="76"/>
        <v>1672</v>
      </c>
      <c r="P120" s="34">
        <f t="shared" si="77"/>
        <v>3899.5000000000005</v>
      </c>
      <c r="Q120" s="34">
        <f t="shared" si="78"/>
        <v>3250.5</v>
      </c>
      <c r="R120" s="34">
        <f t="shared" si="79"/>
        <v>5835.18</v>
      </c>
      <c r="S120" s="34">
        <f t="shared" si="80"/>
        <v>8409.5</v>
      </c>
      <c r="T120" s="34">
        <f t="shared" si="81"/>
        <v>49164.82</v>
      </c>
      <c r="U120" s="41" t="s">
        <v>401</v>
      </c>
      <c r="V120" s="29"/>
    </row>
    <row r="121" spans="1:22" s="30" customFormat="1" ht="30" customHeight="1" x14ac:dyDescent="0.25">
      <c r="A121" s="68">
        <v>115</v>
      </c>
      <c r="B121" s="31" t="s">
        <v>81</v>
      </c>
      <c r="C121" s="72" t="s">
        <v>299</v>
      </c>
      <c r="D121" s="31" t="s">
        <v>82</v>
      </c>
      <c r="E121" s="31" t="s">
        <v>78</v>
      </c>
      <c r="F121" s="72" t="s">
        <v>282</v>
      </c>
      <c r="G121" s="33" t="s">
        <v>283</v>
      </c>
      <c r="H121" s="33" t="s">
        <v>283</v>
      </c>
      <c r="I121" s="22">
        <v>55000</v>
      </c>
      <c r="J121" s="22">
        <v>2559.6799999999998</v>
      </c>
      <c r="K121" s="34">
        <v>25</v>
      </c>
      <c r="L121" s="22">
        <f t="shared" si="82"/>
        <v>1578.5</v>
      </c>
      <c r="M121" s="34">
        <f t="shared" si="74"/>
        <v>3904.9999999999995</v>
      </c>
      <c r="N121" s="34">
        <f t="shared" si="75"/>
        <v>605.00000000000011</v>
      </c>
      <c r="O121" s="22">
        <f t="shared" si="76"/>
        <v>1672</v>
      </c>
      <c r="P121" s="34">
        <f t="shared" si="77"/>
        <v>3899.5000000000005</v>
      </c>
      <c r="Q121" s="34">
        <f t="shared" si="78"/>
        <v>3250.5</v>
      </c>
      <c r="R121" s="34">
        <f t="shared" si="79"/>
        <v>5835.18</v>
      </c>
      <c r="S121" s="34">
        <f t="shared" si="80"/>
        <v>8409.5</v>
      </c>
      <c r="T121" s="34">
        <f t="shared" si="81"/>
        <v>49164.82</v>
      </c>
      <c r="U121" s="41" t="s">
        <v>401</v>
      </c>
      <c r="V121" s="29"/>
    </row>
    <row r="122" spans="1:22" s="30" customFormat="1" ht="30" customHeight="1" x14ac:dyDescent="0.25">
      <c r="A122" s="68">
        <v>116</v>
      </c>
      <c r="B122" s="31" t="s">
        <v>265</v>
      </c>
      <c r="C122" s="72" t="s">
        <v>300</v>
      </c>
      <c r="D122" s="40" t="s">
        <v>266</v>
      </c>
      <c r="E122" s="40" t="s">
        <v>69</v>
      </c>
      <c r="F122" s="72" t="s">
        <v>282</v>
      </c>
      <c r="G122" s="33" t="s">
        <v>283</v>
      </c>
      <c r="H122" s="33" t="s">
        <v>283</v>
      </c>
      <c r="I122" s="22">
        <v>46000</v>
      </c>
      <c r="J122" s="22">
        <v>1086.94</v>
      </c>
      <c r="K122" s="34">
        <v>25</v>
      </c>
      <c r="L122" s="22">
        <f t="shared" si="82"/>
        <v>1320.2</v>
      </c>
      <c r="M122" s="34">
        <f t="shared" si="74"/>
        <v>3265.9999999999995</v>
      </c>
      <c r="N122" s="34">
        <f t="shared" si="75"/>
        <v>506.00000000000006</v>
      </c>
      <c r="O122" s="22">
        <f t="shared" si="76"/>
        <v>1398.4</v>
      </c>
      <c r="P122" s="34">
        <f t="shared" si="77"/>
        <v>3261.4</v>
      </c>
      <c r="Q122" s="34">
        <f t="shared" si="78"/>
        <v>2718.6000000000004</v>
      </c>
      <c r="R122" s="34">
        <f t="shared" si="79"/>
        <v>3830.5400000000004</v>
      </c>
      <c r="S122" s="34">
        <f t="shared" si="80"/>
        <v>7033.4</v>
      </c>
      <c r="T122" s="34">
        <f t="shared" si="81"/>
        <v>42169.46</v>
      </c>
      <c r="U122" s="41" t="s">
        <v>401</v>
      </c>
      <c r="V122" s="29"/>
    </row>
    <row r="123" spans="1:22" s="30" customFormat="1" ht="30" customHeight="1" x14ac:dyDescent="0.25">
      <c r="A123" s="68">
        <v>117</v>
      </c>
      <c r="B123" s="31" t="s">
        <v>84</v>
      </c>
      <c r="C123" s="72" t="s">
        <v>299</v>
      </c>
      <c r="D123" s="31" t="s">
        <v>83</v>
      </c>
      <c r="E123" s="31" t="s">
        <v>78</v>
      </c>
      <c r="F123" s="72" t="s">
        <v>282</v>
      </c>
      <c r="G123" s="33" t="s">
        <v>283</v>
      </c>
      <c r="H123" s="33" t="s">
        <v>283</v>
      </c>
      <c r="I123" s="22">
        <v>55000</v>
      </c>
      <c r="J123" s="22">
        <v>2559.6799999999998</v>
      </c>
      <c r="K123" s="34">
        <v>25</v>
      </c>
      <c r="L123" s="22">
        <f t="shared" si="82"/>
        <v>1578.5</v>
      </c>
      <c r="M123" s="34">
        <f t="shared" si="74"/>
        <v>3904.9999999999995</v>
      </c>
      <c r="N123" s="34">
        <f t="shared" si="75"/>
        <v>605.00000000000011</v>
      </c>
      <c r="O123" s="22">
        <f t="shared" si="76"/>
        <v>1672</v>
      </c>
      <c r="P123" s="34">
        <f t="shared" si="77"/>
        <v>3899.5000000000005</v>
      </c>
      <c r="Q123" s="34">
        <f t="shared" si="78"/>
        <v>3250.5</v>
      </c>
      <c r="R123" s="34">
        <f t="shared" si="79"/>
        <v>5835.18</v>
      </c>
      <c r="S123" s="34">
        <f t="shared" si="80"/>
        <v>8409.5</v>
      </c>
      <c r="T123" s="34">
        <f t="shared" si="81"/>
        <v>49164.82</v>
      </c>
      <c r="U123" s="41" t="s">
        <v>401</v>
      </c>
      <c r="V123" s="29"/>
    </row>
    <row r="124" spans="1:22" s="30" customFormat="1" ht="30" customHeight="1" x14ac:dyDescent="0.25">
      <c r="A124" s="68">
        <v>118</v>
      </c>
      <c r="B124" s="31" t="s">
        <v>86</v>
      </c>
      <c r="C124" s="72" t="s">
        <v>299</v>
      </c>
      <c r="D124" s="31" t="s">
        <v>85</v>
      </c>
      <c r="E124" s="31" t="s">
        <v>21</v>
      </c>
      <c r="F124" s="72" t="s">
        <v>282</v>
      </c>
      <c r="G124" s="33" t="s">
        <v>283</v>
      </c>
      <c r="H124" s="33" t="s">
        <v>283</v>
      </c>
      <c r="I124" s="22">
        <v>60000</v>
      </c>
      <c r="J124" s="22">
        <v>3486.68</v>
      </c>
      <c r="K124" s="34">
        <v>25</v>
      </c>
      <c r="L124" s="22">
        <f t="shared" si="82"/>
        <v>1722</v>
      </c>
      <c r="M124" s="34">
        <f t="shared" si="74"/>
        <v>4260</v>
      </c>
      <c r="N124" s="34">
        <f t="shared" si="75"/>
        <v>660.00000000000011</v>
      </c>
      <c r="O124" s="22">
        <f t="shared" si="76"/>
        <v>1824</v>
      </c>
      <c r="P124" s="34">
        <f t="shared" si="77"/>
        <v>4254</v>
      </c>
      <c r="Q124" s="34">
        <f t="shared" si="78"/>
        <v>3546</v>
      </c>
      <c r="R124" s="34">
        <f t="shared" si="79"/>
        <v>7057.68</v>
      </c>
      <c r="S124" s="34">
        <f t="shared" si="80"/>
        <v>9174</v>
      </c>
      <c r="T124" s="34">
        <f t="shared" si="81"/>
        <v>52942.32</v>
      </c>
      <c r="U124" s="41" t="s">
        <v>401</v>
      </c>
      <c r="V124" s="29"/>
    </row>
    <row r="125" spans="1:22" s="30" customFormat="1" ht="30" customHeight="1" x14ac:dyDescent="0.25">
      <c r="A125" s="68">
        <v>119</v>
      </c>
      <c r="B125" s="31" t="s">
        <v>88</v>
      </c>
      <c r="C125" s="72" t="s">
        <v>299</v>
      </c>
      <c r="D125" s="31" t="s">
        <v>87</v>
      </c>
      <c r="E125" s="31" t="s">
        <v>21</v>
      </c>
      <c r="F125" s="72" t="s">
        <v>282</v>
      </c>
      <c r="G125" s="33" t="s">
        <v>283</v>
      </c>
      <c r="H125" s="33" t="s">
        <v>283</v>
      </c>
      <c r="I125" s="22">
        <v>60000</v>
      </c>
      <c r="J125" s="22">
        <v>3486.68</v>
      </c>
      <c r="K125" s="34">
        <v>25</v>
      </c>
      <c r="L125" s="22">
        <f t="shared" si="82"/>
        <v>1722</v>
      </c>
      <c r="M125" s="34">
        <f t="shared" si="74"/>
        <v>4260</v>
      </c>
      <c r="N125" s="34">
        <f t="shared" si="75"/>
        <v>660.00000000000011</v>
      </c>
      <c r="O125" s="22">
        <f t="shared" si="76"/>
        <v>1824</v>
      </c>
      <c r="P125" s="34">
        <f t="shared" si="77"/>
        <v>4254</v>
      </c>
      <c r="Q125" s="34">
        <f t="shared" si="78"/>
        <v>3546</v>
      </c>
      <c r="R125" s="34">
        <f t="shared" ref="R125:R127" si="92">SUM(J125+K125+L125+O125)</f>
        <v>7057.68</v>
      </c>
      <c r="S125" s="34">
        <f t="shared" ref="S125:S127" si="93">SUM(M125+N125+P125)</f>
        <v>9174</v>
      </c>
      <c r="T125" s="34">
        <f t="shared" ref="T125:T127" si="94">I125-R125</f>
        <v>52942.32</v>
      </c>
      <c r="U125" s="41" t="s">
        <v>401</v>
      </c>
      <c r="V125" s="29"/>
    </row>
    <row r="126" spans="1:22" s="30" customFormat="1" ht="30" customHeight="1" x14ac:dyDescent="0.25">
      <c r="A126" s="68">
        <v>120</v>
      </c>
      <c r="B126" s="31" t="s">
        <v>324</v>
      </c>
      <c r="C126" s="72" t="s">
        <v>300</v>
      </c>
      <c r="D126" s="31" t="s">
        <v>87</v>
      </c>
      <c r="E126" s="31" t="s">
        <v>69</v>
      </c>
      <c r="F126" s="72" t="s">
        <v>282</v>
      </c>
      <c r="G126" s="33" t="s">
        <v>283</v>
      </c>
      <c r="H126" s="33" t="s">
        <v>283</v>
      </c>
      <c r="I126" s="22">
        <v>31500</v>
      </c>
      <c r="J126" s="22">
        <v>0</v>
      </c>
      <c r="K126" s="34">
        <v>25</v>
      </c>
      <c r="L126" s="22">
        <f t="shared" ref="L126" si="95">I126*2.87%</f>
        <v>904.05</v>
      </c>
      <c r="M126" s="34">
        <f t="shared" ref="M126" si="96">I126*7.1%</f>
        <v>2236.5</v>
      </c>
      <c r="N126" s="34">
        <f t="shared" ref="N126" si="97">I126*1.1%</f>
        <v>346.50000000000006</v>
      </c>
      <c r="O126" s="22">
        <f t="shared" ref="O126" si="98">I126*3.04%</f>
        <v>957.6</v>
      </c>
      <c r="P126" s="34">
        <f t="shared" ref="P126" si="99">I126*7.09%</f>
        <v>2233.3500000000004</v>
      </c>
      <c r="Q126" s="34">
        <f t="shared" ref="Q126" si="100">+L126+O126</f>
        <v>1861.65</v>
      </c>
      <c r="R126" s="34">
        <f t="shared" si="92"/>
        <v>1886.65</v>
      </c>
      <c r="S126" s="34">
        <f t="shared" si="93"/>
        <v>4816.3500000000004</v>
      </c>
      <c r="T126" s="34">
        <f t="shared" si="94"/>
        <v>29613.35</v>
      </c>
      <c r="U126" s="41" t="s">
        <v>401</v>
      </c>
      <c r="V126" s="29"/>
    </row>
    <row r="127" spans="1:22" s="30" customFormat="1" ht="30" customHeight="1" x14ac:dyDescent="0.25">
      <c r="A127" s="68">
        <v>121</v>
      </c>
      <c r="B127" s="31" t="s">
        <v>90</v>
      </c>
      <c r="C127" s="72" t="s">
        <v>299</v>
      </c>
      <c r="D127" s="31" t="s">
        <v>89</v>
      </c>
      <c r="E127" s="31" t="s">
        <v>21</v>
      </c>
      <c r="F127" s="72" t="s">
        <v>282</v>
      </c>
      <c r="G127" s="33" t="s">
        <v>283</v>
      </c>
      <c r="H127" s="33" t="s">
        <v>283</v>
      </c>
      <c r="I127" s="22">
        <v>60000</v>
      </c>
      <c r="J127" s="22">
        <v>3486.68</v>
      </c>
      <c r="K127" s="34">
        <v>25</v>
      </c>
      <c r="L127" s="22">
        <f t="shared" si="82"/>
        <v>1722</v>
      </c>
      <c r="M127" s="34">
        <f t="shared" si="74"/>
        <v>4260</v>
      </c>
      <c r="N127" s="34">
        <f t="shared" si="75"/>
        <v>660.00000000000011</v>
      </c>
      <c r="O127" s="22">
        <f t="shared" si="76"/>
        <v>1824</v>
      </c>
      <c r="P127" s="34">
        <f t="shared" si="77"/>
        <v>4254</v>
      </c>
      <c r="Q127" s="34">
        <f t="shared" si="78"/>
        <v>3546</v>
      </c>
      <c r="R127" s="34">
        <f t="shared" si="92"/>
        <v>7057.68</v>
      </c>
      <c r="S127" s="34">
        <f t="shared" si="93"/>
        <v>9174</v>
      </c>
      <c r="T127" s="34">
        <f t="shared" si="94"/>
        <v>52942.32</v>
      </c>
      <c r="U127" s="41" t="s">
        <v>401</v>
      </c>
      <c r="V127" s="29"/>
    </row>
    <row r="128" spans="1:22" s="30" customFormat="1" ht="30" customHeight="1" x14ac:dyDescent="0.25">
      <c r="A128" s="68">
        <v>122</v>
      </c>
      <c r="B128" s="31" t="s">
        <v>60</v>
      </c>
      <c r="C128" s="72" t="s">
        <v>300</v>
      </c>
      <c r="D128" s="31" t="s">
        <v>59</v>
      </c>
      <c r="E128" s="31" t="s">
        <v>61</v>
      </c>
      <c r="F128" s="72" t="s">
        <v>282</v>
      </c>
      <c r="G128" s="33" t="s">
        <v>283</v>
      </c>
      <c r="H128" s="33" t="s">
        <v>283</v>
      </c>
      <c r="I128" s="22">
        <v>155000</v>
      </c>
      <c r="J128" s="22">
        <v>25042.74</v>
      </c>
      <c r="K128" s="34">
        <v>25</v>
      </c>
      <c r="L128" s="22">
        <f t="shared" si="82"/>
        <v>4448.5</v>
      </c>
      <c r="M128" s="34">
        <f t="shared" si="74"/>
        <v>11004.999999999998</v>
      </c>
      <c r="N128" s="34">
        <f t="shared" si="75"/>
        <v>1705.0000000000002</v>
      </c>
      <c r="O128" s="22">
        <f t="shared" si="76"/>
        <v>4712</v>
      </c>
      <c r="P128" s="34">
        <f t="shared" si="77"/>
        <v>10989.5</v>
      </c>
      <c r="Q128" s="34">
        <f t="shared" si="78"/>
        <v>9160.5</v>
      </c>
      <c r="R128" s="34">
        <f>SUM(J128+K128+L128+O128)</f>
        <v>34228.240000000005</v>
      </c>
      <c r="S128" s="34">
        <f>SUM(M128+N128+P128)</f>
        <v>23699.5</v>
      </c>
      <c r="T128" s="34">
        <f>I128-R128</f>
        <v>120771.76</v>
      </c>
      <c r="U128" s="41" t="s">
        <v>401</v>
      </c>
      <c r="V128" s="29"/>
    </row>
    <row r="129" spans="1:22" s="30" customFormat="1" ht="30" customHeight="1" x14ac:dyDescent="0.25">
      <c r="A129" s="68">
        <v>123</v>
      </c>
      <c r="B129" s="31" t="s">
        <v>364</v>
      </c>
      <c r="C129" s="72" t="s">
        <v>300</v>
      </c>
      <c r="D129" s="31" t="s">
        <v>59</v>
      </c>
      <c r="E129" s="31" t="s">
        <v>104</v>
      </c>
      <c r="F129" s="72" t="s">
        <v>282</v>
      </c>
      <c r="G129" s="33" t="s">
        <v>283</v>
      </c>
      <c r="H129" s="33" t="s">
        <v>283</v>
      </c>
      <c r="I129" s="22">
        <v>40000</v>
      </c>
      <c r="J129" s="22">
        <v>442.65</v>
      </c>
      <c r="K129" s="34">
        <v>25</v>
      </c>
      <c r="L129" s="22">
        <v>1148</v>
      </c>
      <c r="M129" s="34">
        <f t="shared" si="74"/>
        <v>2839.9999999999995</v>
      </c>
      <c r="N129" s="34">
        <f t="shared" si="75"/>
        <v>440.00000000000006</v>
      </c>
      <c r="O129" s="22">
        <f t="shared" si="76"/>
        <v>1216</v>
      </c>
      <c r="P129" s="34">
        <f t="shared" si="77"/>
        <v>2836</v>
      </c>
      <c r="Q129" s="34">
        <f t="shared" si="78"/>
        <v>2364</v>
      </c>
      <c r="R129" s="34">
        <f t="shared" ref="R129" si="101">SUM(J129+K129+L129+O129)</f>
        <v>2831.65</v>
      </c>
      <c r="S129" s="34">
        <f t="shared" ref="S129" si="102">SUM(M129+N129+P129)</f>
        <v>6116</v>
      </c>
      <c r="T129" s="34">
        <f t="shared" ref="T129" si="103">I129-R129</f>
        <v>37168.35</v>
      </c>
      <c r="U129" s="41" t="s">
        <v>401</v>
      </c>
      <c r="V129" s="29"/>
    </row>
    <row r="130" spans="1:22" s="30" customFormat="1" ht="30" customHeight="1" x14ac:dyDescent="0.25">
      <c r="A130" s="68">
        <v>124</v>
      </c>
      <c r="B130" s="31" t="s">
        <v>63</v>
      </c>
      <c r="C130" s="72" t="s">
        <v>300</v>
      </c>
      <c r="D130" s="31" t="s">
        <v>62</v>
      </c>
      <c r="E130" s="31" t="s">
        <v>64</v>
      </c>
      <c r="F130" s="72" t="s">
        <v>282</v>
      </c>
      <c r="G130" s="33" t="s">
        <v>283</v>
      </c>
      <c r="H130" s="33" t="s">
        <v>283</v>
      </c>
      <c r="I130" s="22">
        <v>35000</v>
      </c>
      <c r="J130" s="22">
        <v>0</v>
      </c>
      <c r="K130" s="34">
        <v>25</v>
      </c>
      <c r="L130" s="22">
        <f t="shared" si="82"/>
        <v>1004.5</v>
      </c>
      <c r="M130" s="34">
        <f t="shared" si="74"/>
        <v>2485</v>
      </c>
      <c r="N130" s="34">
        <f t="shared" si="75"/>
        <v>385.00000000000006</v>
      </c>
      <c r="O130" s="22">
        <f t="shared" si="76"/>
        <v>1064</v>
      </c>
      <c r="P130" s="34">
        <f t="shared" si="77"/>
        <v>2481.5</v>
      </c>
      <c r="Q130" s="34">
        <f t="shared" si="78"/>
        <v>2068.5</v>
      </c>
      <c r="R130" s="34">
        <f>SUM(J130+K130+L130+O130)</f>
        <v>2093.5</v>
      </c>
      <c r="S130" s="34">
        <f>SUM(M130+N130+P130)</f>
        <v>5351.5</v>
      </c>
      <c r="T130" s="34">
        <f>I130-R130</f>
        <v>32906.5</v>
      </c>
      <c r="U130" s="41" t="s">
        <v>401</v>
      </c>
      <c r="V130" s="29"/>
    </row>
    <row r="131" spans="1:22" s="30" customFormat="1" ht="30" customHeight="1" x14ac:dyDescent="0.25">
      <c r="A131" s="68">
        <v>125</v>
      </c>
      <c r="B131" s="31" t="s">
        <v>221</v>
      </c>
      <c r="C131" s="72" t="s">
        <v>300</v>
      </c>
      <c r="D131" s="31" t="s">
        <v>366</v>
      </c>
      <c r="E131" s="31" t="s">
        <v>218</v>
      </c>
      <c r="F131" s="72" t="s">
        <v>282</v>
      </c>
      <c r="G131" s="33" t="s">
        <v>283</v>
      </c>
      <c r="H131" s="33" t="s">
        <v>283</v>
      </c>
      <c r="I131" s="22">
        <v>75000</v>
      </c>
      <c r="J131" s="22">
        <v>6309.38</v>
      </c>
      <c r="K131" s="34">
        <v>25</v>
      </c>
      <c r="L131" s="22">
        <f t="shared" si="82"/>
        <v>2152.5</v>
      </c>
      <c r="M131" s="34">
        <f t="shared" ref="M131:M133" si="104">I131*7.1%</f>
        <v>5324.9999999999991</v>
      </c>
      <c r="N131" s="34">
        <f t="shared" ref="N131:N133" si="105">I131*1.1%</f>
        <v>825.00000000000011</v>
      </c>
      <c r="O131" s="22">
        <f t="shared" ref="O131:O133" si="106">I131*3.04%</f>
        <v>2280</v>
      </c>
      <c r="P131" s="34">
        <f t="shared" ref="P131:P133" si="107">I131*7.09%</f>
        <v>5317.5</v>
      </c>
      <c r="Q131" s="34">
        <f t="shared" ref="Q131:Q133" si="108">+L131+O131</f>
        <v>4432.5</v>
      </c>
      <c r="R131" s="34">
        <f t="shared" ref="R131:R133" si="109">SUM(J131+K131+L131+O131)</f>
        <v>10766.880000000001</v>
      </c>
      <c r="S131" s="34">
        <f t="shared" ref="S131:S133" si="110">SUM(M131+N131+P131)</f>
        <v>11467.5</v>
      </c>
      <c r="T131" s="34">
        <f t="shared" ref="T131:T133" si="111">I131-R131</f>
        <v>64233.119999999995</v>
      </c>
      <c r="U131" s="41" t="s">
        <v>401</v>
      </c>
      <c r="V131" s="29"/>
    </row>
    <row r="132" spans="1:22" s="30" customFormat="1" ht="30" customHeight="1" x14ac:dyDescent="0.25">
      <c r="A132" s="68">
        <v>126</v>
      </c>
      <c r="B132" s="31" t="s">
        <v>365</v>
      </c>
      <c r="C132" s="72" t="s">
        <v>299</v>
      </c>
      <c r="D132" s="31" t="s">
        <v>367</v>
      </c>
      <c r="E132" s="31" t="s">
        <v>368</v>
      </c>
      <c r="F132" s="72" t="s">
        <v>282</v>
      </c>
      <c r="G132" s="33" t="s">
        <v>283</v>
      </c>
      <c r="H132" s="33" t="s">
        <v>283</v>
      </c>
      <c r="I132" s="22">
        <v>100000</v>
      </c>
      <c r="J132" s="22">
        <v>11767.84</v>
      </c>
      <c r="K132" s="34">
        <v>25</v>
      </c>
      <c r="L132" s="22">
        <f t="shared" si="82"/>
        <v>2870</v>
      </c>
      <c r="M132" s="34">
        <f t="shared" si="104"/>
        <v>7099.9999999999991</v>
      </c>
      <c r="N132" s="34">
        <f t="shared" si="105"/>
        <v>1100</v>
      </c>
      <c r="O132" s="22">
        <f t="shared" si="106"/>
        <v>3040</v>
      </c>
      <c r="P132" s="34">
        <f t="shared" si="107"/>
        <v>7090.0000000000009</v>
      </c>
      <c r="Q132" s="34">
        <f t="shared" si="108"/>
        <v>5910</v>
      </c>
      <c r="R132" s="34">
        <f t="shared" si="109"/>
        <v>17702.84</v>
      </c>
      <c r="S132" s="34">
        <f t="shared" si="110"/>
        <v>15290</v>
      </c>
      <c r="T132" s="34">
        <f t="shared" si="111"/>
        <v>82297.16</v>
      </c>
      <c r="U132" s="41" t="s">
        <v>401</v>
      </c>
      <c r="V132" s="29"/>
    </row>
    <row r="133" spans="1:22" s="30" customFormat="1" ht="30" customHeight="1" x14ac:dyDescent="0.25">
      <c r="A133" s="68">
        <v>127</v>
      </c>
      <c r="B133" s="31" t="s">
        <v>369</v>
      </c>
      <c r="C133" s="72" t="s">
        <v>299</v>
      </c>
      <c r="D133" s="31" t="s">
        <v>367</v>
      </c>
      <c r="E133" s="31" t="s">
        <v>289</v>
      </c>
      <c r="F133" s="72" t="s">
        <v>282</v>
      </c>
      <c r="G133" s="33" t="s">
        <v>283</v>
      </c>
      <c r="H133" s="33" t="s">
        <v>283</v>
      </c>
      <c r="I133" s="22">
        <v>60000</v>
      </c>
      <c r="J133" s="22">
        <v>3486.68</v>
      </c>
      <c r="K133" s="34">
        <v>25</v>
      </c>
      <c r="L133" s="22">
        <f t="shared" si="82"/>
        <v>1722</v>
      </c>
      <c r="M133" s="34">
        <f t="shared" si="104"/>
        <v>4260</v>
      </c>
      <c r="N133" s="34">
        <f t="shared" si="105"/>
        <v>660.00000000000011</v>
      </c>
      <c r="O133" s="22">
        <f t="shared" si="106"/>
        <v>1824</v>
      </c>
      <c r="P133" s="34">
        <f t="shared" si="107"/>
        <v>4254</v>
      </c>
      <c r="Q133" s="34">
        <f t="shared" si="108"/>
        <v>3546</v>
      </c>
      <c r="R133" s="34">
        <f t="shared" si="109"/>
        <v>7057.68</v>
      </c>
      <c r="S133" s="34">
        <f t="shared" si="110"/>
        <v>9174</v>
      </c>
      <c r="T133" s="34">
        <f t="shared" si="111"/>
        <v>52942.32</v>
      </c>
      <c r="U133" s="41" t="s">
        <v>401</v>
      </c>
      <c r="V133" s="29"/>
    </row>
    <row r="134" spans="1:22" s="30" customFormat="1" ht="30" customHeight="1" x14ac:dyDescent="0.25">
      <c r="A134" s="68">
        <v>128</v>
      </c>
      <c r="B134" s="31" t="s">
        <v>162</v>
      </c>
      <c r="C134" s="72" t="s">
        <v>299</v>
      </c>
      <c r="D134" s="31" t="s">
        <v>102</v>
      </c>
      <c r="E134" s="31" t="s">
        <v>1</v>
      </c>
      <c r="F134" s="72" t="s">
        <v>282</v>
      </c>
      <c r="G134" s="33" t="s">
        <v>283</v>
      </c>
      <c r="H134" s="33" t="s">
        <v>283</v>
      </c>
      <c r="I134" s="22">
        <v>55000</v>
      </c>
      <c r="J134" s="22">
        <v>2559.6799999999998</v>
      </c>
      <c r="K134" s="34">
        <v>25</v>
      </c>
      <c r="L134" s="22">
        <f t="shared" si="82"/>
        <v>1578.5</v>
      </c>
      <c r="M134" s="34">
        <f t="shared" ref="M134:M149" si="112">I134*7.1%</f>
        <v>3904.9999999999995</v>
      </c>
      <c r="N134" s="34">
        <f t="shared" ref="N134:N149" si="113">I134*1.1%</f>
        <v>605.00000000000011</v>
      </c>
      <c r="O134" s="22">
        <f t="shared" ref="O134:O149" si="114">I134*3.04%</f>
        <v>1672</v>
      </c>
      <c r="P134" s="34">
        <f t="shared" ref="P134:P149" si="115">I134*7.09%</f>
        <v>3899.5000000000005</v>
      </c>
      <c r="Q134" s="34">
        <f t="shared" ref="Q134:Q149" si="116">+L134+O134</f>
        <v>3250.5</v>
      </c>
      <c r="R134" s="34">
        <f t="shared" ref="R134:R149" si="117">SUM(J134+K134+L134+O134)</f>
        <v>5835.18</v>
      </c>
      <c r="S134" s="34">
        <f t="shared" ref="S134:S149" si="118">SUM(M134+N134+P134)</f>
        <v>8409.5</v>
      </c>
      <c r="T134" s="34">
        <f t="shared" ref="T134:T149" si="119">I134-R134</f>
        <v>49164.82</v>
      </c>
      <c r="U134" s="41" t="s">
        <v>401</v>
      </c>
      <c r="V134" s="29"/>
    </row>
    <row r="135" spans="1:22" s="30" customFormat="1" ht="30" customHeight="1" x14ac:dyDescent="0.25">
      <c r="A135" s="68">
        <v>129</v>
      </c>
      <c r="B135" s="31" t="s">
        <v>103</v>
      </c>
      <c r="C135" s="72" t="s">
        <v>299</v>
      </c>
      <c r="D135" s="31" t="s">
        <v>102</v>
      </c>
      <c r="E135" s="31" t="s">
        <v>104</v>
      </c>
      <c r="F135" s="72" t="s">
        <v>282</v>
      </c>
      <c r="G135" s="33" t="s">
        <v>283</v>
      </c>
      <c r="H135" s="33" t="s">
        <v>283</v>
      </c>
      <c r="I135" s="22">
        <v>42000</v>
      </c>
      <c r="J135" s="22">
        <v>724.92</v>
      </c>
      <c r="K135" s="34">
        <v>25</v>
      </c>
      <c r="L135" s="22">
        <f t="shared" si="82"/>
        <v>1205.4000000000001</v>
      </c>
      <c r="M135" s="34">
        <f t="shared" si="112"/>
        <v>2981.9999999999995</v>
      </c>
      <c r="N135" s="34">
        <f t="shared" si="113"/>
        <v>462.00000000000006</v>
      </c>
      <c r="O135" s="22">
        <f t="shared" si="114"/>
        <v>1276.8</v>
      </c>
      <c r="P135" s="34">
        <f t="shared" si="115"/>
        <v>2977.8</v>
      </c>
      <c r="Q135" s="34">
        <f t="shared" si="116"/>
        <v>2482.1999999999998</v>
      </c>
      <c r="R135" s="34">
        <f t="shared" si="117"/>
        <v>3232.12</v>
      </c>
      <c r="S135" s="34">
        <f t="shared" si="118"/>
        <v>6421.7999999999993</v>
      </c>
      <c r="T135" s="34">
        <f t="shared" si="119"/>
        <v>38767.879999999997</v>
      </c>
      <c r="U135" s="41" t="s">
        <v>401</v>
      </c>
      <c r="V135" s="29"/>
    </row>
    <row r="136" spans="1:22" s="30" customFormat="1" ht="30" customHeight="1" x14ac:dyDescent="0.25">
      <c r="A136" s="68">
        <v>130</v>
      </c>
      <c r="B136" s="31" t="s">
        <v>348</v>
      </c>
      <c r="C136" s="72" t="s">
        <v>300</v>
      </c>
      <c r="D136" s="31" t="s">
        <v>102</v>
      </c>
      <c r="E136" s="31" t="s">
        <v>104</v>
      </c>
      <c r="F136" s="72" t="s">
        <v>282</v>
      </c>
      <c r="G136" s="33" t="s">
        <v>283</v>
      </c>
      <c r="H136" s="33" t="s">
        <v>283</v>
      </c>
      <c r="I136" s="22">
        <v>40000</v>
      </c>
      <c r="J136" s="22">
        <v>240.13</v>
      </c>
      <c r="K136" s="34">
        <v>25</v>
      </c>
      <c r="L136" s="22">
        <f t="shared" ref="L136:L139" si="120">I136*2.87%</f>
        <v>1148</v>
      </c>
      <c r="M136" s="34">
        <f t="shared" si="112"/>
        <v>2839.9999999999995</v>
      </c>
      <c r="N136" s="34">
        <f t="shared" si="113"/>
        <v>440.00000000000006</v>
      </c>
      <c r="O136" s="22">
        <f t="shared" si="114"/>
        <v>1216</v>
      </c>
      <c r="P136" s="34">
        <f t="shared" si="115"/>
        <v>2836</v>
      </c>
      <c r="Q136" s="34">
        <f t="shared" si="116"/>
        <v>2364</v>
      </c>
      <c r="R136" s="34">
        <f t="shared" si="117"/>
        <v>2629.13</v>
      </c>
      <c r="S136" s="34">
        <f t="shared" si="118"/>
        <v>6116</v>
      </c>
      <c r="T136" s="34">
        <f t="shared" ref="T136:T140" si="121">I136-R136</f>
        <v>37370.870000000003</v>
      </c>
      <c r="U136" s="41" t="s">
        <v>401</v>
      </c>
      <c r="V136" s="29"/>
    </row>
    <row r="137" spans="1:22" s="30" customFormat="1" ht="30" customHeight="1" x14ac:dyDescent="0.25">
      <c r="A137" s="68">
        <v>131</v>
      </c>
      <c r="B137" s="31" t="s">
        <v>370</v>
      </c>
      <c r="C137" s="72" t="s">
        <v>300</v>
      </c>
      <c r="D137" s="31" t="s">
        <v>102</v>
      </c>
      <c r="E137" s="31" t="s">
        <v>104</v>
      </c>
      <c r="F137" s="72" t="s">
        <v>282</v>
      </c>
      <c r="G137" s="33" t="s">
        <v>283</v>
      </c>
      <c r="H137" s="33" t="s">
        <v>283</v>
      </c>
      <c r="I137" s="22">
        <v>40000</v>
      </c>
      <c r="J137" s="22">
        <v>442.65</v>
      </c>
      <c r="K137" s="34">
        <v>25</v>
      </c>
      <c r="L137" s="22">
        <f t="shared" si="120"/>
        <v>1148</v>
      </c>
      <c r="M137" s="34">
        <f t="shared" si="112"/>
        <v>2839.9999999999995</v>
      </c>
      <c r="N137" s="34">
        <f t="shared" si="113"/>
        <v>440.00000000000006</v>
      </c>
      <c r="O137" s="22">
        <f t="shared" si="114"/>
        <v>1216</v>
      </c>
      <c r="P137" s="34">
        <f t="shared" si="115"/>
        <v>2836</v>
      </c>
      <c r="Q137" s="34">
        <f t="shared" si="116"/>
        <v>2364</v>
      </c>
      <c r="R137" s="34">
        <f t="shared" si="117"/>
        <v>2831.65</v>
      </c>
      <c r="S137" s="34">
        <f t="shared" si="118"/>
        <v>6116</v>
      </c>
      <c r="T137" s="34">
        <f t="shared" si="121"/>
        <v>37168.35</v>
      </c>
      <c r="U137" s="41" t="s">
        <v>401</v>
      </c>
      <c r="V137" s="29"/>
    </row>
    <row r="138" spans="1:22" s="30" customFormat="1" ht="30" customHeight="1" x14ac:dyDescent="0.25">
      <c r="A138" s="68">
        <v>132</v>
      </c>
      <c r="B138" s="31" t="s">
        <v>371</v>
      </c>
      <c r="C138" s="72" t="s">
        <v>299</v>
      </c>
      <c r="D138" s="31" t="s">
        <v>102</v>
      </c>
      <c r="E138" s="31" t="s">
        <v>229</v>
      </c>
      <c r="F138" s="72" t="s">
        <v>282</v>
      </c>
      <c r="G138" s="33" t="s">
        <v>283</v>
      </c>
      <c r="H138" s="33" t="s">
        <v>283</v>
      </c>
      <c r="I138" s="22">
        <v>45000</v>
      </c>
      <c r="J138" s="22">
        <v>1148.33</v>
      </c>
      <c r="K138" s="34">
        <v>25</v>
      </c>
      <c r="L138" s="22">
        <f t="shared" si="120"/>
        <v>1291.5</v>
      </c>
      <c r="M138" s="34">
        <f t="shared" si="112"/>
        <v>3194.9999999999995</v>
      </c>
      <c r="N138" s="34">
        <f t="shared" si="113"/>
        <v>495.00000000000006</v>
      </c>
      <c r="O138" s="22">
        <f t="shared" si="114"/>
        <v>1368</v>
      </c>
      <c r="P138" s="34">
        <f t="shared" si="115"/>
        <v>3190.5</v>
      </c>
      <c r="Q138" s="34">
        <f t="shared" si="116"/>
        <v>2659.5</v>
      </c>
      <c r="R138" s="34">
        <f t="shared" si="117"/>
        <v>3832.83</v>
      </c>
      <c r="S138" s="34">
        <f t="shared" si="118"/>
        <v>6880.5</v>
      </c>
      <c r="T138" s="34">
        <f t="shared" si="121"/>
        <v>41167.17</v>
      </c>
      <c r="U138" s="41" t="s">
        <v>401</v>
      </c>
      <c r="V138" s="29"/>
    </row>
    <row r="139" spans="1:22" s="30" customFormat="1" ht="30" customHeight="1" x14ac:dyDescent="0.25">
      <c r="A139" s="68">
        <v>133</v>
      </c>
      <c r="B139" s="31" t="s">
        <v>372</v>
      </c>
      <c r="C139" s="72" t="s">
        <v>299</v>
      </c>
      <c r="D139" s="31" t="s">
        <v>102</v>
      </c>
      <c r="E139" s="31" t="s">
        <v>227</v>
      </c>
      <c r="F139" s="72" t="s">
        <v>282</v>
      </c>
      <c r="G139" s="33" t="s">
        <v>283</v>
      </c>
      <c r="H139" s="33" t="s">
        <v>283</v>
      </c>
      <c r="I139" s="22">
        <v>45000</v>
      </c>
      <c r="J139" s="22">
        <v>1148</v>
      </c>
      <c r="K139" s="34">
        <v>25</v>
      </c>
      <c r="L139" s="22">
        <f t="shared" si="120"/>
        <v>1291.5</v>
      </c>
      <c r="M139" s="34">
        <f t="shared" si="112"/>
        <v>3194.9999999999995</v>
      </c>
      <c r="N139" s="34">
        <f t="shared" si="113"/>
        <v>495.00000000000006</v>
      </c>
      <c r="O139" s="22">
        <f t="shared" si="114"/>
        <v>1368</v>
      </c>
      <c r="P139" s="34">
        <f t="shared" si="115"/>
        <v>3190.5</v>
      </c>
      <c r="Q139" s="34">
        <f t="shared" si="116"/>
        <v>2659.5</v>
      </c>
      <c r="R139" s="34">
        <f t="shared" si="117"/>
        <v>3832.5</v>
      </c>
      <c r="S139" s="34">
        <f t="shared" si="118"/>
        <v>6880.5</v>
      </c>
      <c r="T139" s="34">
        <f t="shared" si="121"/>
        <v>41167.5</v>
      </c>
      <c r="U139" s="41" t="s">
        <v>401</v>
      </c>
      <c r="V139" s="29"/>
    </row>
    <row r="140" spans="1:22" s="2" customFormat="1" ht="30" customHeight="1" x14ac:dyDescent="0.25">
      <c r="A140" s="68">
        <v>134</v>
      </c>
      <c r="B140" s="27" t="s">
        <v>380</v>
      </c>
      <c r="C140" s="68" t="s">
        <v>300</v>
      </c>
      <c r="D140" s="27" t="s">
        <v>102</v>
      </c>
      <c r="E140" s="27" t="s">
        <v>333</v>
      </c>
      <c r="F140" s="68" t="s">
        <v>282</v>
      </c>
      <c r="G140" s="28" t="s">
        <v>283</v>
      </c>
      <c r="H140" s="28" t="s">
        <v>283</v>
      </c>
      <c r="I140" s="22">
        <v>46000</v>
      </c>
      <c r="J140" s="22">
        <v>1289.46</v>
      </c>
      <c r="K140" s="22">
        <v>25</v>
      </c>
      <c r="L140" s="22">
        <f>I140*2.87%</f>
        <v>1320.2</v>
      </c>
      <c r="M140" s="22">
        <f t="shared" si="112"/>
        <v>3265.9999999999995</v>
      </c>
      <c r="N140" s="22">
        <f t="shared" si="113"/>
        <v>506.00000000000006</v>
      </c>
      <c r="O140" s="22">
        <f t="shared" si="114"/>
        <v>1398.4</v>
      </c>
      <c r="P140" s="22">
        <f t="shared" si="115"/>
        <v>3261.4</v>
      </c>
      <c r="Q140" s="22">
        <f t="shared" si="116"/>
        <v>2718.6000000000004</v>
      </c>
      <c r="R140" s="22">
        <f t="shared" si="117"/>
        <v>4033.06</v>
      </c>
      <c r="S140" s="22">
        <f t="shared" si="118"/>
        <v>7033.4</v>
      </c>
      <c r="T140" s="22">
        <f t="shared" si="121"/>
        <v>41966.94</v>
      </c>
      <c r="U140" s="41" t="s">
        <v>401</v>
      </c>
      <c r="V140" s="17"/>
    </row>
    <row r="141" spans="1:22" s="2" customFormat="1" ht="30" customHeight="1" x14ac:dyDescent="0.25">
      <c r="A141" s="68">
        <v>135</v>
      </c>
      <c r="B141" s="27" t="s">
        <v>393</v>
      </c>
      <c r="C141" s="68" t="s">
        <v>300</v>
      </c>
      <c r="D141" s="27" t="s">
        <v>102</v>
      </c>
      <c r="E141" s="27" t="s">
        <v>104</v>
      </c>
      <c r="F141" s="68" t="s">
        <v>282</v>
      </c>
      <c r="G141" s="28" t="s">
        <v>283</v>
      </c>
      <c r="H141" s="28" t="s">
        <v>283</v>
      </c>
      <c r="I141" s="22">
        <v>40000</v>
      </c>
      <c r="J141" s="22">
        <v>442.65</v>
      </c>
      <c r="K141" s="22">
        <v>25</v>
      </c>
      <c r="L141" s="22">
        <f t="shared" ref="L141" si="122">I141*2.87%</f>
        <v>1148</v>
      </c>
      <c r="M141" s="22">
        <f t="shared" ref="M141" si="123">I141*7.1%</f>
        <v>2839.9999999999995</v>
      </c>
      <c r="N141" s="22">
        <f t="shared" ref="N141" si="124">I141*1.1%</f>
        <v>440.00000000000006</v>
      </c>
      <c r="O141" s="22">
        <f t="shared" ref="O141" si="125">I141*3.04%</f>
        <v>1216</v>
      </c>
      <c r="P141" s="22">
        <f t="shared" ref="P141" si="126">I141*7.09%</f>
        <v>2836</v>
      </c>
      <c r="Q141" s="22">
        <f t="shared" ref="Q141" si="127">+L141+O141</f>
        <v>2364</v>
      </c>
      <c r="R141" s="22">
        <f t="shared" ref="R141" si="128">SUM(J141+K141+L141+O141)</f>
        <v>2831.65</v>
      </c>
      <c r="S141" s="22">
        <f t="shared" ref="S141" si="129">SUM(M141+N141+P141)</f>
        <v>6116</v>
      </c>
      <c r="T141" s="22">
        <f t="shared" ref="T141" si="130">I141-R141</f>
        <v>37168.35</v>
      </c>
      <c r="U141" s="45" t="s">
        <v>401</v>
      </c>
      <c r="V141" s="17"/>
    </row>
    <row r="142" spans="1:22" s="30" customFormat="1" ht="30" customHeight="1" x14ac:dyDescent="0.25">
      <c r="A142" s="68">
        <v>136</v>
      </c>
      <c r="B142" s="31" t="s">
        <v>25</v>
      </c>
      <c r="C142" s="72" t="s">
        <v>300</v>
      </c>
      <c r="D142" s="31" t="s">
        <v>105</v>
      </c>
      <c r="E142" s="31" t="s">
        <v>29</v>
      </c>
      <c r="F142" s="72" t="s">
        <v>282</v>
      </c>
      <c r="G142" s="33" t="s">
        <v>283</v>
      </c>
      <c r="H142" s="33" t="s">
        <v>283</v>
      </c>
      <c r="I142" s="22">
        <v>100000</v>
      </c>
      <c r="J142" s="22">
        <v>12105.37</v>
      </c>
      <c r="K142" s="34">
        <v>25</v>
      </c>
      <c r="L142" s="22">
        <f t="shared" si="82"/>
        <v>2870</v>
      </c>
      <c r="M142" s="34">
        <f t="shared" si="112"/>
        <v>7099.9999999999991</v>
      </c>
      <c r="N142" s="34">
        <f t="shared" si="113"/>
        <v>1100</v>
      </c>
      <c r="O142" s="22">
        <f t="shared" si="114"/>
        <v>3040</v>
      </c>
      <c r="P142" s="34">
        <f t="shared" si="115"/>
        <v>7090.0000000000009</v>
      </c>
      <c r="Q142" s="34">
        <f t="shared" si="116"/>
        <v>5910</v>
      </c>
      <c r="R142" s="34">
        <f t="shared" si="117"/>
        <v>18040.370000000003</v>
      </c>
      <c r="S142" s="34">
        <f t="shared" si="118"/>
        <v>15290</v>
      </c>
      <c r="T142" s="34">
        <f t="shared" si="119"/>
        <v>81959.63</v>
      </c>
      <c r="U142" s="41" t="s">
        <v>401</v>
      </c>
      <c r="V142" s="29"/>
    </row>
    <row r="143" spans="1:22" s="30" customFormat="1" ht="30" customHeight="1" x14ac:dyDescent="0.25">
      <c r="A143" s="68">
        <v>137</v>
      </c>
      <c r="B143" s="31" t="s">
        <v>109</v>
      </c>
      <c r="C143" s="72" t="s">
        <v>299</v>
      </c>
      <c r="D143" s="31" t="s">
        <v>106</v>
      </c>
      <c r="E143" s="31" t="s">
        <v>21</v>
      </c>
      <c r="F143" s="72" t="s">
        <v>282</v>
      </c>
      <c r="G143" s="33" t="s">
        <v>283</v>
      </c>
      <c r="H143" s="33" t="s">
        <v>283</v>
      </c>
      <c r="I143" s="22">
        <v>110000</v>
      </c>
      <c r="J143" s="22">
        <v>14457.62</v>
      </c>
      <c r="K143" s="34">
        <v>25</v>
      </c>
      <c r="L143" s="22">
        <f t="shared" si="82"/>
        <v>3157</v>
      </c>
      <c r="M143" s="34">
        <f t="shared" si="112"/>
        <v>7809.9999999999991</v>
      </c>
      <c r="N143" s="34">
        <f t="shared" si="113"/>
        <v>1210.0000000000002</v>
      </c>
      <c r="O143" s="22">
        <f t="shared" si="114"/>
        <v>3344</v>
      </c>
      <c r="P143" s="34">
        <f t="shared" si="115"/>
        <v>7799.0000000000009</v>
      </c>
      <c r="Q143" s="34">
        <f t="shared" si="116"/>
        <v>6501</v>
      </c>
      <c r="R143" s="34">
        <f t="shared" si="117"/>
        <v>20983.620000000003</v>
      </c>
      <c r="S143" s="34">
        <f t="shared" si="118"/>
        <v>16819</v>
      </c>
      <c r="T143" s="34">
        <f t="shared" si="119"/>
        <v>89016.38</v>
      </c>
      <c r="U143" s="41" t="s">
        <v>401</v>
      </c>
      <c r="V143" s="29"/>
    </row>
    <row r="144" spans="1:22" s="30" customFormat="1" ht="30" customHeight="1" x14ac:dyDescent="0.25">
      <c r="A144" s="68">
        <v>138</v>
      </c>
      <c r="B144" s="31" t="s">
        <v>226</v>
      </c>
      <c r="C144" s="72" t="s">
        <v>300</v>
      </c>
      <c r="D144" s="31" t="s">
        <v>225</v>
      </c>
      <c r="E144" s="31" t="s">
        <v>227</v>
      </c>
      <c r="F144" s="72" t="s">
        <v>282</v>
      </c>
      <c r="G144" s="33" t="s">
        <v>283</v>
      </c>
      <c r="H144" s="33" t="s">
        <v>283</v>
      </c>
      <c r="I144" s="22">
        <v>50000</v>
      </c>
      <c r="J144" s="22">
        <v>1854</v>
      </c>
      <c r="K144" s="34">
        <v>25</v>
      </c>
      <c r="L144" s="22">
        <f t="shared" si="82"/>
        <v>1435</v>
      </c>
      <c r="M144" s="34">
        <f t="shared" si="112"/>
        <v>3549.9999999999995</v>
      </c>
      <c r="N144" s="34">
        <f t="shared" si="113"/>
        <v>550</v>
      </c>
      <c r="O144" s="22">
        <f t="shared" si="114"/>
        <v>1520</v>
      </c>
      <c r="P144" s="34">
        <f t="shared" si="115"/>
        <v>3545.0000000000005</v>
      </c>
      <c r="Q144" s="34">
        <f t="shared" si="116"/>
        <v>2955</v>
      </c>
      <c r="R144" s="34">
        <f t="shared" si="117"/>
        <v>4834</v>
      </c>
      <c r="S144" s="34">
        <f t="shared" si="118"/>
        <v>7645</v>
      </c>
      <c r="T144" s="34">
        <f t="shared" si="119"/>
        <v>45166</v>
      </c>
      <c r="U144" s="41" t="s">
        <v>401</v>
      </c>
      <c r="V144" s="29"/>
    </row>
    <row r="145" spans="1:72" s="30" customFormat="1" ht="30" customHeight="1" x14ac:dyDescent="0.25">
      <c r="A145" s="68">
        <v>139</v>
      </c>
      <c r="B145" s="31" t="s">
        <v>107</v>
      </c>
      <c r="C145" s="72" t="s">
        <v>300</v>
      </c>
      <c r="D145" s="31" t="s">
        <v>106</v>
      </c>
      <c r="E145" s="31" t="s">
        <v>108</v>
      </c>
      <c r="F145" s="72" t="s">
        <v>282</v>
      </c>
      <c r="G145" s="33" t="s">
        <v>283</v>
      </c>
      <c r="H145" s="33" t="s">
        <v>283</v>
      </c>
      <c r="I145" s="22">
        <v>45000</v>
      </c>
      <c r="J145" s="22">
        <v>945.81</v>
      </c>
      <c r="K145" s="34">
        <v>25</v>
      </c>
      <c r="L145" s="22">
        <f t="shared" si="82"/>
        <v>1291.5</v>
      </c>
      <c r="M145" s="34">
        <f t="shared" si="112"/>
        <v>3194.9999999999995</v>
      </c>
      <c r="N145" s="34">
        <f t="shared" si="113"/>
        <v>495.00000000000006</v>
      </c>
      <c r="O145" s="22">
        <f t="shared" si="114"/>
        <v>1368</v>
      </c>
      <c r="P145" s="34">
        <f t="shared" si="115"/>
        <v>3190.5</v>
      </c>
      <c r="Q145" s="34">
        <f t="shared" si="116"/>
        <v>2659.5</v>
      </c>
      <c r="R145" s="34">
        <f t="shared" si="117"/>
        <v>3630.31</v>
      </c>
      <c r="S145" s="34">
        <f t="shared" si="118"/>
        <v>6880.5</v>
      </c>
      <c r="T145" s="34">
        <f t="shared" si="119"/>
        <v>41369.69</v>
      </c>
      <c r="U145" s="41" t="s">
        <v>401</v>
      </c>
      <c r="V145" s="29"/>
    </row>
    <row r="146" spans="1:72" s="30" customFormat="1" ht="30" customHeight="1" x14ac:dyDescent="0.25">
      <c r="A146" s="68">
        <v>140</v>
      </c>
      <c r="B146" s="31" t="s">
        <v>224</v>
      </c>
      <c r="C146" s="72" t="s">
        <v>299</v>
      </c>
      <c r="D146" s="31" t="s">
        <v>225</v>
      </c>
      <c r="E146" s="31" t="s">
        <v>104</v>
      </c>
      <c r="F146" s="72" t="s">
        <v>282</v>
      </c>
      <c r="G146" s="33" t="s">
        <v>283</v>
      </c>
      <c r="H146" s="33" t="s">
        <v>283</v>
      </c>
      <c r="I146" s="22">
        <v>42000</v>
      </c>
      <c r="J146" s="22">
        <v>724.92</v>
      </c>
      <c r="K146" s="34">
        <v>25</v>
      </c>
      <c r="L146" s="22">
        <f t="shared" si="82"/>
        <v>1205.4000000000001</v>
      </c>
      <c r="M146" s="34">
        <f t="shared" si="112"/>
        <v>2981.9999999999995</v>
      </c>
      <c r="N146" s="34">
        <f t="shared" si="113"/>
        <v>462.00000000000006</v>
      </c>
      <c r="O146" s="22">
        <f t="shared" si="114"/>
        <v>1276.8</v>
      </c>
      <c r="P146" s="34">
        <f t="shared" si="115"/>
        <v>2977.8</v>
      </c>
      <c r="Q146" s="34">
        <f t="shared" si="116"/>
        <v>2482.1999999999998</v>
      </c>
      <c r="R146" s="34">
        <f t="shared" si="117"/>
        <v>3232.12</v>
      </c>
      <c r="S146" s="34">
        <f t="shared" si="118"/>
        <v>6421.7999999999993</v>
      </c>
      <c r="T146" s="34">
        <f t="shared" si="119"/>
        <v>38767.879999999997</v>
      </c>
      <c r="U146" s="41" t="s">
        <v>401</v>
      </c>
      <c r="V146" s="29"/>
    </row>
    <row r="147" spans="1:72" s="30" customFormat="1" ht="30" customHeight="1" x14ac:dyDescent="0.25">
      <c r="A147" s="68">
        <v>141</v>
      </c>
      <c r="B147" s="31" t="s">
        <v>267</v>
      </c>
      <c r="C147" s="72" t="s">
        <v>299</v>
      </c>
      <c r="D147" s="31" t="s">
        <v>225</v>
      </c>
      <c r="E147" s="31" t="s">
        <v>104</v>
      </c>
      <c r="F147" s="72" t="s">
        <v>282</v>
      </c>
      <c r="G147" s="33" t="s">
        <v>283</v>
      </c>
      <c r="H147" s="33" t="s">
        <v>283</v>
      </c>
      <c r="I147" s="22">
        <v>42000</v>
      </c>
      <c r="J147" s="22">
        <v>724.92</v>
      </c>
      <c r="K147" s="34">
        <v>25</v>
      </c>
      <c r="L147" s="22">
        <f t="shared" si="82"/>
        <v>1205.4000000000001</v>
      </c>
      <c r="M147" s="34">
        <f t="shared" si="112"/>
        <v>2981.9999999999995</v>
      </c>
      <c r="N147" s="34">
        <f t="shared" si="113"/>
        <v>462.00000000000006</v>
      </c>
      <c r="O147" s="22">
        <f t="shared" si="114"/>
        <v>1276.8</v>
      </c>
      <c r="P147" s="34">
        <f t="shared" si="115"/>
        <v>2977.8</v>
      </c>
      <c r="Q147" s="34">
        <f t="shared" si="116"/>
        <v>2482.1999999999998</v>
      </c>
      <c r="R147" s="34">
        <f t="shared" si="117"/>
        <v>3232.12</v>
      </c>
      <c r="S147" s="34">
        <f t="shared" si="118"/>
        <v>6421.7999999999993</v>
      </c>
      <c r="T147" s="34">
        <f t="shared" si="119"/>
        <v>38767.879999999997</v>
      </c>
      <c r="U147" s="41" t="s">
        <v>401</v>
      </c>
      <c r="V147" s="29"/>
    </row>
    <row r="148" spans="1:72" s="30" customFormat="1" ht="30" customHeight="1" x14ac:dyDescent="0.25">
      <c r="A148" s="68">
        <v>142</v>
      </c>
      <c r="B148" s="31" t="s">
        <v>328</v>
      </c>
      <c r="C148" s="72" t="s">
        <v>299</v>
      </c>
      <c r="D148" s="31" t="s">
        <v>225</v>
      </c>
      <c r="E148" s="31" t="s">
        <v>104</v>
      </c>
      <c r="F148" s="72" t="s">
        <v>282</v>
      </c>
      <c r="G148" s="33" t="s">
        <v>283</v>
      </c>
      <c r="H148" s="33" t="s">
        <v>283</v>
      </c>
      <c r="I148" s="22">
        <v>35000</v>
      </c>
      <c r="J148" s="22">
        <v>0</v>
      </c>
      <c r="K148" s="34">
        <v>25</v>
      </c>
      <c r="L148" s="22">
        <f t="shared" ref="L148" si="131">I148*2.87%</f>
        <v>1004.5</v>
      </c>
      <c r="M148" s="34">
        <f t="shared" si="112"/>
        <v>2485</v>
      </c>
      <c r="N148" s="34">
        <f t="shared" si="113"/>
        <v>385.00000000000006</v>
      </c>
      <c r="O148" s="22">
        <f t="shared" si="114"/>
        <v>1064</v>
      </c>
      <c r="P148" s="34">
        <f t="shared" si="115"/>
        <v>2481.5</v>
      </c>
      <c r="Q148" s="34">
        <f t="shared" si="116"/>
        <v>2068.5</v>
      </c>
      <c r="R148" s="34">
        <f t="shared" si="117"/>
        <v>2093.5</v>
      </c>
      <c r="S148" s="34">
        <f t="shared" si="118"/>
        <v>5351.5</v>
      </c>
      <c r="T148" s="34">
        <f t="shared" si="119"/>
        <v>32906.5</v>
      </c>
      <c r="U148" s="41" t="s">
        <v>401</v>
      </c>
      <c r="V148" s="29"/>
    </row>
    <row r="149" spans="1:72" s="30" customFormat="1" ht="30" customHeight="1" x14ac:dyDescent="0.25">
      <c r="A149" s="68">
        <v>143</v>
      </c>
      <c r="B149" s="31" t="s">
        <v>268</v>
      </c>
      <c r="C149" s="72" t="s">
        <v>300</v>
      </c>
      <c r="D149" s="31" t="s">
        <v>225</v>
      </c>
      <c r="E149" s="31" t="s">
        <v>104</v>
      </c>
      <c r="F149" s="72" t="s">
        <v>282</v>
      </c>
      <c r="G149" s="33" t="s">
        <v>283</v>
      </c>
      <c r="H149" s="33" t="s">
        <v>283</v>
      </c>
      <c r="I149" s="22">
        <v>42000</v>
      </c>
      <c r="J149" s="22">
        <v>724.92</v>
      </c>
      <c r="K149" s="34">
        <v>25</v>
      </c>
      <c r="L149" s="22">
        <f t="shared" si="82"/>
        <v>1205.4000000000001</v>
      </c>
      <c r="M149" s="34">
        <f t="shared" si="112"/>
        <v>2981.9999999999995</v>
      </c>
      <c r="N149" s="34">
        <f t="shared" si="113"/>
        <v>462.00000000000006</v>
      </c>
      <c r="O149" s="22">
        <f t="shared" si="114"/>
        <v>1276.8</v>
      </c>
      <c r="P149" s="34">
        <f t="shared" si="115"/>
        <v>2977.8</v>
      </c>
      <c r="Q149" s="34">
        <f t="shared" si="116"/>
        <v>2482.1999999999998</v>
      </c>
      <c r="R149" s="34">
        <f t="shared" si="117"/>
        <v>3232.12</v>
      </c>
      <c r="S149" s="34">
        <f t="shared" si="118"/>
        <v>6421.7999999999993</v>
      </c>
      <c r="T149" s="34">
        <f t="shared" si="119"/>
        <v>38767.879999999997</v>
      </c>
      <c r="U149" s="41" t="s">
        <v>401</v>
      </c>
      <c r="V149" s="29"/>
    </row>
    <row r="150" spans="1:72" s="30" customFormat="1" ht="30" customHeight="1" x14ac:dyDescent="0.25">
      <c r="A150" s="68">
        <v>144</v>
      </c>
      <c r="B150" s="31" t="s">
        <v>359</v>
      </c>
      <c r="C150" s="72" t="s">
        <v>299</v>
      </c>
      <c r="D150" s="31" t="s">
        <v>225</v>
      </c>
      <c r="E150" s="31" t="s">
        <v>104</v>
      </c>
      <c r="F150" s="72" t="s">
        <v>282</v>
      </c>
      <c r="G150" s="33" t="s">
        <v>283</v>
      </c>
      <c r="H150" s="33" t="s">
        <v>283</v>
      </c>
      <c r="I150" s="22">
        <v>40000</v>
      </c>
      <c r="J150" s="22">
        <v>442.65</v>
      </c>
      <c r="K150" s="34">
        <v>25</v>
      </c>
      <c r="L150" s="22">
        <f t="shared" ref="L150:L151" si="132">I150*2.87%</f>
        <v>1148</v>
      </c>
      <c r="M150" s="34">
        <f t="shared" ref="M150:M156" si="133">I150*7.1%</f>
        <v>2839.9999999999995</v>
      </c>
      <c r="N150" s="34">
        <f t="shared" ref="N150:N156" si="134">I150*1.1%</f>
        <v>440.00000000000006</v>
      </c>
      <c r="O150" s="22">
        <f t="shared" ref="O150:O156" si="135">I150*3.04%</f>
        <v>1216</v>
      </c>
      <c r="P150" s="34">
        <f t="shared" ref="P150:P156" si="136">I150*7.09%</f>
        <v>2836</v>
      </c>
      <c r="Q150" s="34">
        <f t="shared" ref="Q150:Q156" si="137">+L150+O150</f>
        <v>2364</v>
      </c>
      <c r="R150" s="34">
        <f t="shared" ref="R150:R156" si="138">SUM(J150+K150+L150+O150)</f>
        <v>2831.65</v>
      </c>
      <c r="S150" s="34">
        <f t="shared" ref="S150:S156" si="139">SUM(M150+N150+P150)</f>
        <v>6116</v>
      </c>
      <c r="T150" s="34">
        <f t="shared" ref="T150:T156" si="140">I150-R150</f>
        <v>37168.35</v>
      </c>
      <c r="U150" s="41" t="s">
        <v>401</v>
      </c>
      <c r="V150" s="29"/>
    </row>
    <row r="151" spans="1:72" s="2" customFormat="1" ht="30" customHeight="1" x14ac:dyDescent="0.25">
      <c r="A151" s="68">
        <v>145</v>
      </c>
      <c r="B151" s="27" t="s">
        <v>390</v>
      </c>
      <c r="C151" s="68" t="s">
        <v>300</v>
      </c>
      <c r="D151" s="27" t="s">
        <v>106</v>
      </c>
      <c r="E151" s="27" t="s">
        <v>108</v>
      </c>
      <c r="F151" s="68" t="s">
        <v>282</v>
      </c>
      <c r="G151" s="28" t="s">
        <v>283</v>
      </c>
      <c r="H151" s="28" t="s">
        <v>283</v>
      </c>
      <c r="I151" s="22">
        <v>50000</v>
      </c>
      <c r="J151" s="22">
        <v>1854</v>
      </c>
      <c r="K151" s="22">
        <v>25</v>
      </c>
      <c r="L151" s="22">
        <f t="shared" si="132"/>
        <v>1435</v>
      </c>
      <c r="M151" s="22">
        <f t="shared" si="133"/>
        <v>3549.9999999999995</v>
      </c>
      <c r="N151" s="22">
        <f t="shared" si="134"/>
        <v>550</v>
      </c>
      <c r="O151" s="22">
        <f t="shared" si="135"/>
        <v>1520</v>
      </c>
      <c r="P151" s="22">
        <f t="shared" si="136"/>
        <v>3545.0000000000005</v>
      </c>
      <c r="Q151" s="22">
        <f t="shared" si="137"/>
        <v>2955</v>
      </c>
      <c r="R151" s="22">
        <f t="shared" si="138"/>
        <v>4834</v>
      </c>
      <c r="S151" s="22">
        <f t="shared" si="139"/>
        <v>7645</v>
      </c>
      <c r="T151" s="22">
        <f t="shared" si="140"/>
        <v>45166</v>
      </c>
      <c r="U151" s="45" t="s">
        <v>401</v>
      </c>
      <c r="V151" s="17"/>
    </row>
    <row r="152" spans="1:72" s="35" customFormat="1" ht="30" customHeight="1" x14ac:dyDescent="0.25">
      <c r="A152" s="68">
        <v>146</v>
      </c>
      <c r="B152" s="31" t="s">
        <v>290</v>
      </c>
      <c r="C152" s="72" t="s">
        <v>299</v>
      </c>
      <c r="D152" s="31" t="s">
        <v>391</v>
      </c>
      <c r="E152" s="31" t="s">
        <v>227</v>
      </c>
      <c r="F152" s="72" t="s">
        <v>282</v>
      </c>
      <c r="G152" s="33" t="s">
        <v>283</v>
      </c>
      <c r="H152" s="33" t="s">
        <v>283</v>
      </c>
      <c r="I152" s="22">
        <v>50000</v>
      </c>
      <c r="J152" s="22">
        <v>1854</v>
      </c>
      <c r="K152" s="34">
        <v>25</v>
      </c>
      <c r="L152" s="22">
        <f t="shared" si="82"/>
        <v>1435</v>
      </c>
      <c r="M152" s="34">
        <f t="shared" si="133"/>
        <v>3549.9999999999995</v>
      </c>
      <c r="N152" s="34">
        <f t="shared" si="134"/>
        <v>550</v>
      </c>
      <c r="O152" s="22">
        <f t="shared" si="135"/>
        <v>1520</v>
      </c>
      <c r="P152" s="34">
        <f t="shared" si="136"/>
        <v>3545.0000000000005</v>
      </c>
      <c r="Q152" s="34">
        <f t="shared" si="137"/>
        <v>2955</v>
      </c>
      <c r="R152" s="34">
        <f t="shared" si="138"/>
        <v>4834</v>
      </c>
      <c r="S152" s="34">
        <f t="shared" si="139"/>
        <v>7645</v>
      </c>
      <c r="T152" s="34">
        <f t="shared" si="140"/>
        <v>45166</v>
      </c>
      <c r="U152" s="41" t="s">
        <v>401</v>
      </c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  <c r="AZ152" s="29"/>
      <c r="BA152" s="2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  <c r="BM152" s="29"/>
      <c r="BN152" s="29"/>
      <c r="BO152" s="29"/>
      <c r="BP152" s="29"/>
      <c r="BQ152" s="29"/>
      <c r="BR152" s="29"/>
      <c r="BS152" s="29"/>
      <c r="BT152" s="29"/>
    </row>
    <row r="153" spans="1:72" s="29" customFormat="1" ht="30" customHeight="1" x14ac:dyDescent="0.25">
      <c r="A153" s="68">
        <v>147</v>
      </c>
      <c r="B153" s="31" t="s">
        <v>330</v>
      </c>
      <c r="C153" s="72" t="s">
        <v>299</v>
      </c>
      <c r="D153" s="31" t="s">
        <v>331</v>
      </c>
      <c r="E153" s="31" t="s">
        <v>227</v>
      </c>
      <c r="F153" s="72" t="s">
        <v>282</v>
      </c>
      <c r="G153" s="33" t="s">
        <v>283</v>
      </c>
      <c r="H153" s="33" t="s">
        <v>283</v>
      </c>
      <c r="I153" s="22">
        <v>45000</v>
      </c>
      <c r="J153" s="22">
        <v>1148.33</v>
      </c>
      <c r="K153" s="34">
        <v>25</v>
      </c>
      <c r="L153" s="22">
        <f t="shared" ref="L153:L154" si="141">I153*2.87%</f>
        <v>1291.5</v>
      </c>
      <c r="M153" s="34">
        <f t="shared" si="133"/>
        <v>3194.9999999999995</v>
      </c>
      <c r="N153" s="34">
        <f t="shared" si="134"/>
        <v>495.00000000000006</v>
      </c>
      <c r="O153" s="22">
        <f t="shared" si="135"/>
        <v>1368</v>
      </c>
      <c r="P153" s="34">
        <f t="shared" si="136"/>
        <v>3190.5</v>
      </c>
      <c r="Q153" s="34">
        <f t="shared" si="137"/>
        <v>2659.5</v>
      </c>
      <c r="R153" s="34">
        <f t="shared" si="138"/>
        <v>3832.83</v>
      </c>
      <c r="S153" s="34">
        <f t="shared" si="139"/>
        <v>6880.5</v>
      </c>
      <c r="T153" s="34">
        <f t="shared" si="140"/>
        <v>41167.17</v>
      </c>
      <c r="U153" s="41" t="s">
        <v>401</v>
      </c>
    </row>
    <row r="154" spans="1:72" s="17" customFormat="1" ht="30" customHeight="1" x14ac:dyDescent="0.25">
      <c r="A154" s="68">
        <v>148</v>
      </c>
      <c r="B154" s="27" t="s">
        <v>384</v>
      </c>
      <c r="C154" s="68" t="s">
        <v>299</v>
      </c>
      <c r="D154" s="27" t="s">
        <v>385</v>
      </c>
      <c r="E154" s="27" t="s">
        <v>1</v>
      </c>
      <c r="F154" s="68" t="s">
        <v>282</v>
      </c>
      <c r="G154" s="28" t="s">
        <v>283</v>
      </c>
      <c r="H154" s="28" t="s">
        <v>283</v>
      </c>
      <c r="I154" s="22">
        <v>80000</v>
      </c>
      <c r="J154" s="22">
        <v>7400.87</v>
      </c>
      <c r="K154" s="22">
        <v>25</v>
      </c>
      <c r="L154" s="22">
        <f t="shared" si="141"/>
        <v>2296</v>
      </c>
      <c r="M154" s="22">
        <f t="shared" si="133"/>
        <v>5679.9999999999991</v>
      </c>
      <c r="N154" s="22">
        <f t="shared" si="134"/>
        <v>880.00000000000011</v>
      </c>
      <c r="O154" s="22">
        <f t="shared" si="135"/>
        <v>2432</v>
      </c>
      <c r="P154" s="22">
        <f t="shared" si="136"/>
        <v>5672</v>
      </c>
      <c r="Q154" s="22">
        <f t="shared" si="137"/>
        <v>4728</v>
      </c>
      <c r="R154" s="22">
        <f t="shared" si="138"/>
        <v>12153.869999999999</v>
      </c>
      <c r="S154" s="22">
        <f t="shared" si="139"/>
        <v>12232</v>
      </c>
      <c r="T154" s="22">
        <f t="shared" si="140"/>
        <v>67846.13</v>
      </c>
      <c r="U154" s="41" t="s">
        <v>401</v>
      </c>
    </row>
    <row r="155" spans="1:72" s="30" customFormat="1" ht="30" customHeight="1" x14ac:dyDescent="0.25">
      <c r="A155" s="68">
        <v>149</v>
      </c>
      <c r="B155" s="31" t="s">
        <v>175</v>
      </c>
      <c r="C155" s="72" t="s">
        <v>300</v>
      </c>
      <c r="D155" s="32" t="s">
        <v>176</v>
      </c>
      <c r="E155" s="31" t="s">
        <v>104</v>
      </c>
      <c r="F155" s="72" t="s">
        <v>282</v>
      </c>
      <c r="G155" s="33" t="s">
        <v>283</v>
      </c>
      <c r="H155" s="33" t="s">
        <v>283</v>
      </c>
      <c r="I155" s="22">
        <v>42000</v>
      </c>
      <c r="J155" s="22">
        <v>724.92</v>
      </c>
      <c r="K155" s="34">
        <v>25</v>
      </c>
      <c r="L155" s="22">
        <f t="shared" si="82"/>
        <v>1205.4000000000001</v>
      </c>
      <c r="M155" s="34">
        <f t="shared" si="133"/>
        <v>2981.9999999999995</v>
      </c>
      <c r="N155" s="34">
        <f t="shared" si="134"/>
        <v>462.00000000000006</v>
      </c>
      <c r="O155" s="22">
        <f t="shared" si="135"/>
        <v>1276.8</v>
      </c>
      <c r="P155" s="34">
        <f t="shared" si="136"/>
        <v>2977.8</v>
      </c>
      <c r="Q155" s="34">
        <f t="shared" si="137"/>
        <v>2482.1999999999998</v>
      </c>
      <c r="R155" s="34">
        <f t="shared" si="138"/>
        <v>3232.12</v>
      </c>
      <c r="S155" s="34">
        <f t="shared" si="139"/>
        <v>6421.7999999999993</v>
      </c>
      <c r="T155" s="34">
        <f t="shared" si="140"/>
        <v>38767.879999999997</v>
      </c>
      <c r="U155" s="41" t="s">
        <v>401</v>
      </c>
      <c r="V155" s="29"/>
    </row>
    <row r="156" spans="1:72" s="30" customFormat="1" ht="30" customHeight="1" x14ac:dyDescent="0.25">
      <c r="A156" s="68">
        <v>150</v>
      </c>
      <c r="B156" s="31" t="s">
        <v>163</v>
      </c>
      <c r="C156" s="72" t="s">
        <v>299</v>
      </c>
      <c r="D156" s="31" t="s">
        <v>164</v>
      </c>
      <c r="E156" s="31" t="s">
        <v>104</v>
      </c>
      <c r="F156" s="72" t="s">
        <v>282</v>
      </c>
      <c r="G156" s="33" t="s">
        <v>283</v>
      </c>
      <c r="H156" s="33" t="s">
        <v>283</v>
      </c>
      <c r="I156" s="22">
        <v>42000</v>
      </c>
      <c r="J156" s="22">
        <v>724.92</v>
      </c>
      <c r="K156" s="34">
        <v>25</v>
      </c>
      <c r="L156" s="22">
        <f t="shared" si="82"/>
        <v>1205.4000000000001</v>
      </c>
      <c r="M156" s="34">
        <f t="shared" si="133"/>
        <v>2981.9999999999995</v>
      </c>
      <c r="N156" s="34">
        <f t="shared" si="134"/>
        <v>462.00000000000006</v>
      </c>
      <c r="O156" s="22">
        <f t="shared" si="135"/>
        <v>1276.8</v>
      </c>
      <c r="P156" s="34">
        <f t="shared" si="136"/>
        <v>2977.8</v>
      </c>
      <c r="Q156" s="34">
        <f t="shared" si="137"/>
        <v>2482.1999999999998</v>
      </c>
      <c r="R156" s="34">
        <f t="shared" si="138"/>
        <v>3232.12</v>
      </c>
      <c r="S156" s="34">
        <f t="shared" si="139"/>
        <v>6421.7999999999993</v>
      </c>
      <c r="T156" s="34">
        <f t="shared" si="140"/>
        <v>38767.879999999997</v>
      </c>
      <c r="U156" s="41" t="s">
        <v>401</v>
      </c>
      <c r="V156" s="29"/>
    </row>
    <row r="157" spans="1:72" s="30" customFormat="1" ht="30" customHeight="1" x14ac:dyDescent="0.25">
      <c r="A157" s="68">
        <v>151</v>
      </c>
      <c r="B157" s="31" t="s">
        <v>269</v>
      </c>
      <c r="C157" s="72" t="s">
        <v>299</v>
      </c>
      <c r="D157" s="31" t="s">
        <v>270</v>
      </c>
      <c r="E157" s="31" t="s">
        <v>1</v>
      </c>
      <c r="F157" s="72" t="s">
        <v>282</v>
      </c>
      <c r="G157" s="33" t="s">
        <v>283</v>
      </c>
      <c r="H157" s="33" t="s">
        <v>283</v>
      </c>
      <c r="I157" s="22">
        <v>50000</v>
      </c>
      <c r="J157" s="22">
        <v>1854</v>
      </c>
      <c r="K157" s="34">
        <v>25</v>
      </c>
      <c r="L157" s="22">
        <f t="shared" si="82"/>
        <v>1435</v>
      </c>
      <c r="M157" s="34">
        <f t="shared" ref="M157:M167" si="142">I157*7.1%</f>
        <v>3549.9999999999995</v>
      </c>
      <c r="N157" s="34">
        <f t="shared" ref="N157:N167" si="143">I157*1.1%</f>
        <v>550</v>
      </c>
      <c r="O157" s="22">
        <f t="shared" ref="O157:O167" si="144">I157*3.04%</f>
        <v>1520</v>
      </c>
      <c r="P157" s="34">
        <f t="shared" ref="P157:P167" si="145">I157*7.09%</f>
        <v>3545.0000000000005</v>
      </c>
      <c r="Q157" s="34">
        <f t="shared" ref="Q157:Q167" si="146">+L157+O157</f>
        <v>2955</v>
      </c>
      <c r="R157" s="34">
        <f t="shared" ref="R157:R167" si="147">SUM(J157+K157+L157+O157)</f>
        <v>4834</v>
      </c>
      <c r="S157" s="34">
        <f t="shared" ref="S157:S167" si="148">SUM(M157+N157+P157)</f>
        <v>7645</v>
      </c>
      <c r="T157" s="34">
        <f t="shared" ref="T157:T167" si="149">I157-R157</f>
        <v>45166</v>
      </c>
      <c r="U157" s="41" t="s">
        <v>401</v>
      </c>
      <c r="V157" s="29"/>
    </row>
    <row r="158" spans="1:72" s="30" customFormat="1" ht="30" customHeight="1" x14ac:dyDescent="0.25">
      <c r="A158" s="68">
        <v>152</v>
      </c>
      <c r="B158" s="31" t="s">
        <v>353</v>
      </c>
      <c r="C158" s="72" t="s">
        <v>299</v>
      </c>
      <c r="D158" s="31" t="s">
        <v>270</v>
      </c>
      <c r="E158" s="31" t="s">
        <v>76</v>
      </c>
      <c r="F158" s="72" t="s">
        <v>282</v>
      </c>
      <c r="G158" s="33" t="s">
        <v>283</v>
      </c>
      <c r="H158" s="33" t="s">
        <v>283</v>
      </c>
      <c r="I158" s="22">
        <v>45000</v>
      </c>
      <c r="J158" s="22">
        <v>1148.33</v>
      </c>
      <c r="K158" s="34">
        <v>25</v>
      </c>
      <c r="L158" s="22">
        <f t="shared" si="82"/>
        <v>1291.5</v>
      </c>
      <c r="M158" s="34">
        <f>I158*7.1%</f>
        <v>3194.9999999999995</v>
      </c>
      <c r="N158" s="34">
        <f>I158*1.1%</f>
        <v>495.00000000000006</v>
      </c>
      <c r="O158" s="22">
        <f>I158*3.04%</f>
        <v>1368</v>
      </c>
      <c r="P158" s="34">
        <f>I158*7.09%</f>
        <v>3190.5</v>
      </c>
      <c r="Q158" s="34">
        <f>+L158+O158</f>
        <v>2659.5</v>
      </c>
      <c r="R158" s="34">
        <f>SUM(J158+K158+L158+O158)</f>
        <v>3832.83</v>
      </c>
      <c r="S158" s="34">
        <f>SUM(M158+N158+P158)</f>
        <v>6880.5</v>
      </c>
      <c r="T158" s="34">
        <f>I158-R158</f>
        <v>41167.17</v>
      </c>
      <c r="U158" s="41" t="s">
        <v>401</v>
      </c>
      <c r="V158" s="29"/>
    </row>
    <row r="159" spans="1:72" s="30" customFormat="1" ht="30" customHeight="1" x14ac:dyDescent="0.25">
      <c r="A159" s="68">
        <v>153</v>
      </c>
      <c r="B159" s="31" t="s">
        <v>111</v>
      </c>
      <c r="C159" s="72" t="s">
        <v>299</v>
      </c>
      <c r="D159" s="31" t="s">
        <v>110</v>
      </c>
      <c r="E159" s="31" t="s">
        <v>1</v>
      </c>
      <c r="F159" s="72" t="s">
        <v>282</v>
      </c>
      <c r="G159" s="33" t="s">
        <v>283</v>
      </c>
      <c r="H159" s="33" t="s">
        <v>283</v>
      </c>
      <c r="I159" s="22">
        <v>50000</v>
      </c>
      <c r="J159" s="22">
        <v>1854</v>
      </c>
      <c r="K159" s="34">
        <v>25</v>
      </c>
      <c r="L159" s="22">
        <f t="shared" si="82"/>
        <v>1435</v>
      </c>
      <c r="M159" s="34">
        <f t="shared" si="142"/>
        <v>3549.9999999999995</v>
      </c>
      <c r="N159" s="34">
        <f t="shared" si="143"/>
        <v>550</v>
      </c>
      <c r="O159" s="22">
        <f t="shared" si="144"/>
        <v>1520</v>
      </c>
      <c r="P159" s="34">
        <f t="shared" si="145"/>
        <v>3545.0000000000005</v>
      </c>
      <c r="Q159" s="34">
        <f t="shared" si="146"/>
        <v>2955</v>
      </c>
      <c r="R159" s="34">
        <f t="shared" si="147"/>
        <v>4834</v>
      </c>
      <c r="S159" s="34">
        <f t="shared" si="148"/>
        <v>7645</v>
      </c>
      <c r="T159" s="34">
        <f t="shared" si="149"/>
        <v>45166</v>
      </c>
      <c r="U159" s="41" t="s">
        <v>401</v>
      </c>
      <c r="V159" s="29"/>
    </row>
    <row r="160" spans="1:72" s="30" customFormat="1" ht="30" customHeight="1" x14ac:dyDescent="0.25">
      <c r="A160" s="68">
        <v>154</v>
      </c>
      <c r="B160" s="31" t="s">
        <v>322</v>
      </c>
      <c r="C160" s="72" t="s">
        <v>299</v>
      </c>
      <c r="D160" s="31" t="s">
        <v>110</v>
      </c>
      <c r="E160" s="31" t="s">
        <v>104</v>
      </c>
      <c r="F160" s="72" t="s">
        <v>282</v>
      </c>
      <c r="G160" s="33" t="s">
        <v>283</v>
      </c>
      <c r="H160" s="33" t="s">
        <v>283</v>
      </c>
      <c r="I160" s="22">
        <v>42000</v>
      </c>
      <c r="J160" s="22">
        <v>724.92</v>
      </c>
      <c r="K160" s="34">
        <v>25</v>
      </c>
      <c r="L160" s="22">
        <f t="shared" si="82"/>
        <v>1205.4000000000001</v>
      </c>
      <c r="M160" s="34">
        <f t="shared" si="142"/>
        <v>2981.9999999999995</v>
      </c>
      <c r="N160" s="34">
        <f t="shared" si="143"/>
        <v>462.00000000000006</v>
      </c>
      <c r="O160" s="22">
        <f t="shared" si="144"/>
        <v>1276.8</v>
      </c>
      <c r="P160" s="34">
        <f t="shared" si="145"/>
        <v>2977.8</v>
      </c>
      <c r="Q160" s="34">
        <f t="shared" si="146"/>
        <v>2482.1999999999998</v>
      </c>
      <c r="R160" s="34">
        <f t="shared" si="147"/>
        <v>3232.12</v>
      </c>
      <c r="S160" s="34">
        <f t="shared" si="148"/>
        <v>6421.7999999999993</v>
      </c>
      <c r="T160" s="34">
        <f t="shared" si="149"/>
        <v>38767.879999999997</v>
      </c>
      <c r="U160" s="41" t="s">
        <v>401</v>
      </c>
      <c r="V160" s="29"/>
    </row>
    <row r="161" spans="1:72" s="30" customFormat="1" ht="30" customHeight="1" x14ac:dyDescent="0.25">
      <c r="A161" s="68">
        <v>155</v>
      </c>
      <c r="B161" s="31" t="s">
        <v>228</v>
      </c>
      <c r="C161" s="72" t="s">
        <v>299</v>
      </c>
      <c r="D161" s="31" t="s">
        <v>310</v>
      </c>
      <c r="E161" s="31" t="s">
        <v>104</v>
      </c>
      <c r="F161" s="72" t="s">
        <v>282</v>
      </c>
      <c r="G161" s="33" t="s">
        <v>283</v>
      </c>
      <c r="H161" s="33" t="s">
        <v>283</v>
      </c>
      <c r="I161" s="22">
        <v>42000</v>
      </c>
      <c r="J161" s="22">
        <v>724.92</v>
      </c>
      <c r="K161" s="34">
        <v>25</v>
      </c>
      <c r="L161" s="22">
        <f t="shared" si="82"/>
        <v>1205.4000000000001</v>
      </c>
      <c r="M161" s="34">
        <f t="shared" si="142"/>
        <v>2981.9999999999995</v>
      </c>
      <c r="N161" s="34">
        <f t="shared" si="143"/>
        <v>462.00000000000006</v>
      </c>
      <c r="O161" s="22">
        <f t="shared" si="144"/>
        <v>1276.8</v>
      </c>
      <c r="P161" s="34">
        <f t="shared" si="145"/>
        <v>2977.8</v>
      </c>
      <c r="Q161" s="34">
        <f t="shared" si="146"/>
        <v>2482.1999999999998</v>
      </c>
      <c r="R161" s="34">
        <f t="shared" si="147"/>
        <v>3232.12</v>
      </c>
      <c r="S161" s="34">
        <f t="shared" si="148"/>
        <v>6421.7999999999993</v>
      </c>
      <c r="T161" s="34">
        <f t="shared" si="149"/>
        <v>38767.879999999997</v>
      </c>
      <c r="U161" s="41" t="s">
        <v>401</v>
      </c>
      <c r="V161" s="29"/>
    </row>
    <row r="162" spans="1:72" s="30" customFormat="1" ht="30" customHeight="1" x14ac:dyDescent="0.25">
      <c r="A162" s="68">
        <v>156</v>
      </c>
      <c r="B162" s="31" t="s">
        <v>113</v>
      </c>
      <c r="C162" s="72" t="s">
        <v>299</v>
      </c>
      <c r="D162" s="31" t="s">
        <v>112</v>
      </c>
      <c r="E162" s="31" t="s">
        <v>108</v>
      </c>
      <c r="F162" s="72" t="s">
        <v>282</v>
      </c>
      <c r="G162" s="33" t="s">
        <v>283</v>
      </c>
      <c r="H162" s="33" t="s">
        <v>283</v>
      </c>
      <c r="I162" s="22">
        <v>45000</v>
      </c>
      <c r="J162" s="22">
        <v>1148.33</v>
      </c>
      <c r="K162" s="34">
        <v>25</v>
      </c>
      <c r="L162" s="22">
        <f t="shared" si="82"/>
        <v>1291.5</v>
      </c>
      <c r="M162" s="34">
        <f t="shared" si="142"/>
        <v>3194.9999999999995</v>
      </c>
      <c r="N162" s="34">
        <f t="shared" si="143"/>
        <v>495.00000000000006</v>
      </c>
      <c r="O162" s="22">
        <f t="shared" si="144"/>
        <v>1368</v>
      </c>
      <c r="P162" s="34">
        <f t="shared" si="145"/>
        <v>3190.5</v>
      </c>
      <c r="Q162" s="34">
        <f t="shared" si="146"/>
        <v>2659.5</v>
      </c>
      <c r="R162" s="34">
        <f t="shared" si="147"/>
        <v>3832.83</v>
      </c>
      <c r="S162" s="34">
        <f t="shared" si="148"/>
        <v>6880.5</v>
      </c>
      <c r="T162" s="34">
        <f t="shared" si="149"/>
        <v>41167.17</v>
      </c>
      <c r="U162" s="41" t="s">
        <v>401</v>
      </c>
      <c r="V162" s="29"/>
    </row>
    <row r="163" spans="1:72" s="30" customFormat="1" ht="30" customHeight="1" x14ac:dyDescent="0.25">
      <c r="A163" s="68">
        <v>157</v>
      </c>
      <c r="B163" s="31" t="s">
        <v>271</v>
      </c>
      <c r="C163" s="72" t="s">
        <v>300</v>
      </c>
      <c r="D163" s="31" t="s">
        <v>112</v>
      </c>
      <c r="E163" s="31" t="s">
        <v>104</v>
      </c>
      <c r="F163" s="72" t="s">
        <v>282</v>
      </c>
      <c r="G163" s="33" t="s">
        <v>283</v>
      </c>
      <c r="H163" s="33" t="s">
        <v>283</v>
      </c>
      <c r="I163" s="22">
        <v>42000</v>
      </c>
      <c r="J163" s="22">
        <v>724.92</v>
      </c>
      <c r="K163" s="34">
        <v>25</v>
      </c>
      <c r="L163" s="22">
        <f t="shared" si="82"/>
        <v>1205.4000000000001</v>
      </c>
      <c r="M163" s="34">
        <f t="shared" si="142"/>
        <v>2981.9999999999995</v>
      </c>
      <c r="N163" s="34">
        <f t="shared" si="143"/>
        <v>462.00000000000006</v>
      </c>
      <c r="O163" s="22">
        <f t="shared" si="144"/>
        <v>1276.8</v>
      </c>
      <c r="P163" s="34">
        <f t="shared" si="145"/>
        <v>2977.8</v>
      </c>
      <c r="Q163" s="34">
        <f t="shared" si="146"/>
        <v>2482.1999999999998</v>
      </c>
      <c r="R163" s="34">
        <f t="shared" si="147"/>
        <v>3232.12</v>
      </c>
      <c r="S163" s="34">
        <f t="shared" si="148"/>
        <v>6421.7999999999993</v>
      </c>
      <c r="T163" s="34">
        <f t="shared" si="149"/>
        <v>38767.879999999997</v>
      </c>
      <c r="U163" s="41" t="s">
        <v>401</v>
      </c>
      <c r="V163" s="29"/>
    </row>
    <row r="164" spans="1:72" s="30" customFormat="1" ht="30" customHeight="1" x14ac:dyDescent="0.25">
      <c r="A164" s="68">
        <v>158</v>
      </c>
      <c r="B164" s="31" t="s">
        <v>115</v>
      </c>
      <c r="C164" s="72" t="s">
        <v>300</v>
      </c>
      <c r="D164" s="31" t="s">
        <v>114</v>
      </c>
      <c r="E164" s="31" t="s">
        <v>108</v>
      </c>
      <c r="F164" s="72" t="s">
        <v>282</v>
      </c>
      <c r="G164" s="33" t="s">
        <v>283</v>
      </c>
      <c r="H164" s="33" t="s">
        <v>283</v>
      </c>
      <c r="I164" s="22">
        <v>45000</v>
      </c>
      <c r="J164" s="22">
        <v>1148.33</v>
      </c>
      <c r="K164" s="34">
        <v>25</v>
      </c>
      <c r="L164" s="22">
        <f t="shared" si="82"/>
        <v>1291.5</v>
      </c>
      <c r="M164" s="34">
        <f t="shared" si="142"/>
        <v>3194.9999999999995</v>
      </c>
      <c r="N164" s="34">
        <f t="shared" si="143"/>
        <v>495.00000000000006</v>
      </c>
      <c r="O164" s="22">
        <f t="shared" si="144"/>
        <v>1368</v>
      </c>
      <c r="P164" s="34">
        <f t="shared" si="145"/>
        <v>3190.5</v>
      </c>
      <c r="Q164" s="34">
        <f t="shared" si="146"/>
        <v>2659.5</v>
      </c>
      <c r="R164" s="34">
        <f t="shared" si="147"/>
        <v>3832.83</v>
      </c>
      <c r="S164" s="34">
        <f t="shared" si="148"/>
        <v>6880.5</v>
      </c>
      <c r="T164" s="34">
        <f t="shared" si="149"/>
        <v>41167.17</v>
      </c>
      <c r="U164" s="41" t="s">
        <v>401</v>
      </c>
      <c r="V164" s="29"/>
    </row>
    <row r="165" spans="1:72" s="35" customFormat="1" ht="30" customHeight="1" x14ac:dyDescent="0.25">
      <c r="A165" s="68">
        <v>159</v>
      </c>
      <c r="B165" s="31" t="s">
        <v>295</v>
      </c>
      <c r="C165" s="72" t="s">
        <v>300</v>
      </c>
      <c r="D165" s="31" t="s">
        <v>114</v>
      </c>
      <c r="E165" s="31" t="s">
        <v>296</v>
      </c>
      <c r="F165" s="72" t="s">
        <v>282</v>
      </c>
      <c r="G165" s="33" t="s">
        <v>283</v>
      </c>
      <c r="H165" s="33" t="s">
        <v>283</v>
      </c>
      <c r="I165" s="22">
        <v>61000</v>
      </c>
      <c r="J165" s="22">
        <v>3674.86</v>
      </c>
      <c r="K165" s="34">
        <v>25</v>
      </c>
      <c r="L165" s="22">
        <f t="shared" si="82"/>
        <v>1750.7</v>
      </c>
      <c r="M165" s="34">
        <f>I165*7.1%</f>
        <v>4331</v>
      </c>
      <c r="N165" s="34">
        <f>I165*1.1%</f>
        <v>671.00000000000011</v>
      </c>
      <c r="O165" s="22">
        <f>I165*3.04%</f>
        <v>1854.4</v>
      </c>
      <c r="P165" s="34">
        <f>I165*7.09%</f>
        <v>4324.9000000000005</v>
      </c>
      <c r="Q165" s="34">
        <f>+L165+O165</f>
        <v>3605.1000000000004</v>
      </c>
      <c r="R165" s="34">
        <f>SUM(J165+K165+L165+O165)</f>
        <v>7304.9600000000009</v>
      </c>
      <c r="S165" s="34">
        <f>SUM(M165+N165+P165)</f>
        <v>9326.9000000000015</v>
      </c>
      <c r="T165" s="34">
        <f>I165-R165</f>
        <v>53695.040000000001</v>
      </c>
      <c r="U165" s="41" t="s">
        <v>401</v>
      </c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  <c r="AZ165" s="29"/>
      <c r="BA165" s="29"/>
      <c r="BB165" s="29"/>
      <c r="BC165" s="29"/>
      <c r="BD165" s="29"/>
      <c r="BE165" s="29"/>
      <c r="BF165" s="29"/>
      <c r="BG165" s="29"/>
      <c r="BH165" s="29"/>
      <c r="BI165" s="29"/>
      <c r="BJ165" s="29"/>
      <c r="BK165" s="29"/>
      <c r="BL165" s="29"/>
      <c r="BM165" s="29"/>
      <c r="BN165" s="29"/>
      <c r="BO165" s="29"/>
      <c r="BP165" s="29"/>
      <c r="BQ165" s="29"/>
      <c r="BR165" s="29"/>
      <c r="BS165" s="29"/>
      <c r="BT165" s="29"/>
    </row>
    <row r="166" spans="1:72" s="30" customFormat="1" ht="30" customHeight="1" x14ac:dyDescent="0.25">
      <c r="A166" s="68">
        <v>160</v>
      </c>
      <c r="B166" s="31" t="s">
        <v>272</v>
      </c>
      <c r="C166" s="72" t="s">
        <v>299</v>
      </c>
      <c r="D166" s="31" t="s">
        <v>114</v>
      </c>
      <c r="E166" s="31" t="s">
        <v>104</v>
      </c>
      <c r="F166" s="72" t="s">
        <v>282</v>
      </c>
      <c r="G166" s="33" t="s">
        <v>283</v>
      </c>
      <c r="H166" s="33" t="s">
        <v>283</v>
      </c>
      <c r="I166" s="22">
        <v>42000</v>
      </c>
      <c r="J166" s="22">
        <v>724.92</v>
      </c>
      <c r="K166" s="34">
        <v>25</v>
      </c>
      <c r="L166" s="22">
        <f t="shared" si="82"/>
        <v>1205.4000000000001</v>
      </c>
      <c r="M166" s="34">
        <f t="shared" si="142"/>
        <v>2981.9999999999995</v>
      </c>
      <c r="N166" s="34">
        <f t="shared" si="143"/>
        <v>462.00000000000006</v>
      </c>
      <c r="O166" s="22">
        <f t="shared" si="144"/>
        <v>1276.8</v>
      </c>
      <c r="P166" s="34">
        <f t="shared" si="145"/>
        <v>2977.8</v>
      </c>
      <c r="Q166" s="34">
        <f t="shared" si="146"/>
        <v>2482.1999999999998</v>
      </c>
      <c r="R166" s="34">
        <f t="shared" si="147"/>
        <v>3232.12</v>
      </c>
      <c r="S166" s="34">
        <f t="shared" si="148"/>
        <v>6421.7999999999993</v>
      </c>
      <c r="T166" s="34">
        <f t="shared" si="149"/>
        <v>38767.879999999997</v>
      </c>
      <c r="U166" s="41" t="s">
        <v>401</v>
      </c>
      <c r="V166" s="29"/>
    </row>
    <row r="167" spans="1:72" s="30" customFormat="1" ht="30" customHeight="1" x14ac:dyDescent="0.25">
      <c r="A167" s="68">
        <v>161</v>
      </c>
      <c r="B167" s="31" t="s">
        <v>373</v>
      </c>
      <c r="C167" s="72" t="s">
        <v>300</v>
      </c>
      <c r="D167" s="31" t="s">
        <v>114</v>
      </c>
      <c r="E167" s="31" t="s">
        <v>1</v>
      </c>
      <c r="F167" s="72" t="s">
        <v>282</v>
      </c>
      <c r="G167" s="33" t="s">
        <v>283</v>
      </c>
      <c r="H167" s="33" t="s">
        <v>283</v>
      </c>
      <c r="I167" s="22">
        <v>35000</v>
      </c>
      <c r="J167" s="22">
        <v>0</v>
      </c>
      <c r="K167" s="34">
        <v>25</v>
      </c>
      <c r="L167" s="22">
        <f t="shared" si="82"/>
        <v>1004.5</v>
      </c>
      <c r="M167" s="34">
        <f t="shared" si="142"/>
        <v>2485</v>
      </c>
      <c r="N167" s="34">
        <f t="shared" si="143"/>
        <v>385.00000000000006</v>
      </c>
      <c r="O167" s="22">
        <f t="shared" si="144"/>
        <v>1064</v>
      </c>
      <c r="P167" s="34">
        <f t="shared" si="145"/>
        <v>2481.5</v>
      </c>
      <c r="Q167" s="34">
        <f t="shared" si="146"/>
        <v>2068.5</v>
      </c>
      <c r="R167" s="34">
        <f t="shared" si="147"/>
        <v>2093.5</v>
      </c>
      <c r="S167" s="34">
        <f t="shared" si="148"/>
        <v>5351.5</v>
      </c>
      <c r="T167" s="34">
        <f t="shared" si="149"/>
        <v>32906.5</v>
      </c>
      <c r="U167" s="41" t="s">
        <v>401</v>
      </c>
      <c r="V167" s="29"/>
    </row>
    <row r="168" spans="1:72" s="30" customFormat="1" ht="30" customHeight="1" x14ac:dyDescent="0.25">
      <c r="A168" s="68">
        <v>162</v>
      </c>
      <c r="B168" s="31" t="s">
        <v>273</v>
      </c>
      <c r="C168" s="72" t="s">
        <v>300</v>
      </c>
      <c r="D168" s="31" t="s">
        <v>274</v>
      </c>
      <c r="E168" s="31" t="s">
        <v>104</v>
      </c>
      <c r="F168" s="72" t="s">
        <v>282</v>
      </c>
      <c r="G168" s="33" t="s">
        <v>283</v>
      </c>
      <c r="H168" s="33" t="s">
        <v>283</v>
      </c>
      <c r="I168" s="22">
        <v>42000</v>
      </c>
      <c r="J168" s="22">
        <v>724.92</v>
      </c>
      <c r="K168" s="34">
        <v>25</v>
      </c>
      <c r="L168" s="22">
        <f t="shared" si="82"/>
        <v>1205.4000000000001</v>
      </c>
      <c r="M168" s="34">
        <f t="shared" ref="M168:M172" si="150">I168*7.1%</f>
        <v>2981.9999999999995</v>
      </c>
      <c r="N168" s="34">
        <f t="shared" ref="N168:N172" si="151">I168*1.1%</f>
        <v>462.00000000000006</v>
      </c>
      <c r="O168" s="22">
        <f t="shared" ref="O168:O172" si="152">I168*3.04%</f>
        <v>1276.8</v>
      </c>
      <c r="P168" s="34">
        <f t="shared" ref="P168:P172" si="153">I168*7.09%</f>
        <v>2977.8</v>
      </c>
      <c r="Q168" s="34">
        <f t="shared" ref="Q168:Q172" si="154">+L168+O168</f>
        <v>2482.1999999999998</v>
      </c>
      <c r="R168" s="34">
        <f t="shared" ref="R168:R172" si="155">SUM(J168+K168+L168+O168)</f>
        <v>3232.12</v>
      </c>
      <c r="S168" s="34">
        <f t="shared" ref="S168:S172" si="156">SUM(M168+N168+P168)</f>
        <v>6421.7999999999993</v>
      </c>
      <c r="T168" s="34">
        <f t="shared" ref="T168:T172" si="157">I168-R168</f>
        <v>38767.879999999997</v>
      </c>
      <c r="U168" s="41" t="s">
        <v>401</v>
      </c>
      <c r="V168" s="29"/>
    </row>
    <row r="169" spans="1:72" s="30" customFormat="1" ht="30" customHeight="1" x14ac:dyDescent="0.25">
      <c r="A169" s="68">
        <v>163</v>
      </c>
      <c r="B169" s="31" t="s">
        <v>305</v>
      </c>
      <c r="C169" s="72" t="s">
        <v>300</v>
      </c>
      <c r="D169" s="31" t="s">
        <v>116</v>
      </c>
      <c r="E169" s="31" t="s">
        <v>1</v>
      </c>
      <c r="F169" s="72" t="s">
        <v>282</v>
      </c>
      <c r="G169" s="33" t="s">
        <v>283</v>
      </c>
      <c r="H169" s="33" t="s">
        <v>283</v>
      </c>
      <c r="I169" s="22">
        <v>35000</v>
      </c>
      <c r="J169" s="22">
        <v>0</v>
      </c>
      <c r="K169" s="34">
        <v>25</v>
      </c>
      <c r="L169" s="22">
        <f t="shared" si="82"/>
        <v>1004.5</v>
      </c>
      <c r="M169" s="34">
        <f>I169*7.1%</f>
        <v>2485</v>
      </c>
      <c r="N169" s="34">
        <f>I169*1.1%</f>
        <v>385.00000000000006</v>
      </c>
      <c r="O169" s="22">
        <f>I169*3.04%</f>
        <v>1064</v>
      </c>
      <c r="P169" s="34">
        <f>I169*7.09%</f>
        <v>2481.5</v>
      </c>
      <c r="Q169" s="34">
        <f>+L169+O169</f>
        <v>2068.5</v>
      </c>
      <c r="R169" s="34">
        <f>SUM(J169+K169+L169+O169)</f>
        <v>2093.5</v>
      </c>
      <c r="S169" s="34">
        <f>SUM(M169+N169+P169)</f>
        <v>5351.5</v>
      </c>
      <c r="T169" s="34">
        <f>I169-R169</f>
        <v>32906.5</v>
      </c>
      <c r="U169" s="41" t="s">
        <v>401</v>
      </c>
      <c r="V169" s="29"/>
    </row>
    <row r="170" spans="1:72" s="30" customFormat="1" ht="30" customHeight="1" x14ac:dyDescent="0.25">
      <c r="A170" s="68">
        <v>164</v>
      </c>
      <c r="B170" s="31" t="s">
        <v>117</v>
      </c>
      <c r="C170" s="72" t="s">
        <v>299</v>
      </c>
      <c r="D170" s="31" t="s">
        <v>116</v>
      </c>
      <c r="E170" s="31" t="s">
        <v>108</v>
      </c>
      <c r="F170" s="72" t="s">
        <v>282</v>
      </c>
      <c r="G170" s="33" t="s">
        <v>283</v>
      </c>
      <c r="H170" s="33" t="s">
        <v>283</v>
      </c>
      <c r="I170" s="22">
        <v>45000</v>
      </c>
      <c r="J170" s="22">
        <v>1148.33</v>
      </c>
      <c r="K170" s="34">
        <v>25</v>
      </c>
      <c r="L170" s="22">
        <f t="shared" si="82"/>
        <v>1291.5</v>
      </c>
      <c r="M170" s="34">
        <f t="shared" si="150"/>
        <v>3194.9999999999995</v>
      </c>
      <c r="N170" s="34">
        <f t="shared" si="151"/>
        <v>495.00000000000006</v>
      </c>
      <c r="O170" s="22">
        <f t="shared" si="152"/>
        <v>1368</v>
      </c>
      <c r="P170" s="34">
        <f t="shared" si="153"/>
        <v>3190.5</v>
      </c>
      <c r="Q170" s="34">
        <f t="shared" si="154"/>
        <v>2659.5</v>
      </c>
      <c r="R170" s="34">
        <f t="shared" si="155"/>
        <v>3832.83</v>
      </c>
      <c r="S170" s="34">
        <f t="shared" si="156"/>
        <v>6880.5</v>
      </c>
      <c r="T170" s="34">
        <f t="shared" si="157"/>
        <v>41167.17</v>
      </c>
      <c r="U170" s="41" t="s">
        <v>401</v>
      </c>
      <c r="V170" s="29"/>
    </row>
    <row r="171" spans="1:72" s="30" customFormat="1" ht="30" customHeight="1" x14ac:dyDescent="0.25">
      <c r="A171" s="68">
        <v>165</v>
      </c>
      <c r="B171" s="31" t="s">
        <v>275</v>
      </c>
      <c r="C171" s="72" t="s">
        <v>300</v>
      </c>
      <c r="D171" s="31" t="s">
        <v>116</v>
      </c>
      <c r="E171" s="31" t="s">
        <v>104</v>
      </c>
      <c r="F171" s="72" t="s">
        <v>282</v>
      </c>
      <c r="G171" s="33" t="s">
        <v>283</v>
      </c>
      <c r="H171" s="33" t="s">
        <v>283</v>
      </c>
      <c r="I171" s="22">
        <v>42000</v>
      </c>
      <c r="J171" s="22">
        <v>724.92</v>
      </c>
      <c r="K171" s="34">
        <v>25</v>
      </c>
      <c r="L171" s="22">
        <f t="shared" si="82"/>
        <v>1205.4000000000001</v>
      </c>
      <c r="M171" s="34">
        <f t="shared" si="150"/>
        <v>2981.9999999999995</v>
      </c>
      <c r="N171" s="34">
        <f t="shared" si="151"/>
        <v>462.00000000000006</v>
      </c>
      <c r="O171" s="22">
        <f t="shared" si="152"/>
        <v>1276.8</v>
      </c>
      <c r="P171" s="34">
        <f t="shared" si="153"/>
        <v>2977.8</v>
      </c>
      <c r="Q171" s="34">
        <f t="shared" si="154"/>
        <v>2482.1999999999998</v>
      </c>
      <c r="R171" s="34">
        <f t="shared" si="155"/>
        <v>3232.12</v>
      </c>
      <c r="S171" s="34">
        <f t="shared" si="156"/>
        <v>6421.7999999999993</v>
      </c>
      <c r="T171" s="34">
        <f t="shared" si="157"/>
        <v>38767.879999999997</v>
      </c>
      <c r="U171" s="41" t="s">
        <v>401</v>
      </c>
      <c r="V171" s="29"/>
    </row>
    <row r="172" spans="1:72" s="30" customFormat="1" ht="30" customHeight="1" x14ac:dyDescent="0.25">
      <c r="A172" s="68">
        <v>166</v>
      </c>
      <c r="B172" s="31" t="s">
        <v>177</v>
      </c>
      <c r="C172" s="72" t="s">
        <v>300</v>
      </c>
      <c r="D172" s="31" t="s">
        <v>178</v>
      </c>
      <c r="E172" s="31" t="s">
        <v>1</v>
      </c>
      <c r="F172" s="72" t="s">
        <v>282</v>
      </c>
      <c r="G172" s="33" t="s">
        <v>283</v>
      </c>
      <c r="H172" s="33" t="s">
        <v>283</v>
      </c>
      <c r="I172" s="22">
        <v>50000</v>
      </c>
      <c r="J172" s="22">
        <v>1854</v>
      </c>
      <c r="K172" s="34">
        <v>25</v>
      </c>
      <c r="L172" s="22">
        <f t="shared" si="82"/>
        <v>1435</v>
      </c>
      <c r="M172" s="34">
        <f t="shared" si="150"/>
        <v>3549.9999999999995</v>
      </c>
      <c r="N172" s="34">
        <f t="shared" si="151"/>
        <v>550</v>
      </c>
      <c r="O172" s="22">
        <f t="shared" si="152"/>
        <v>1520</v>
      </c>
      <c r="P172" s="34">
        <f t="shared" si="153"/>
        <v>3545.0000000000005</v>
      </c>
      <c r="Q172" s="34">
        <f t="shared" si="154"/>
        <v>2955</v>
      </c>
      <c r="R172" s="34">
        <f t="shared" si="155"/>
        <v>4834</v>
      </c>
      <c r="S172" s="34">
        <f t="shared" si="156"/>
        <v>7645</v>
      </c>
      <c r="T172" s="34">
        <f t="shared" si="157"/>
        <v>45166</v>
      </c>
      <c r="U172" s="41" t="s">
        <v>401</v>
      </c>
      <c r="V172" s="29"/>
    </row>
    <row r="173" spans="1:72" s="30" customFormat="1" ht="30" customHeight="1" x14ac:dyDescent="0.25">
      <c r="A173" s="68">
        <v>167</v>
      </c>
      <c r="B173" s="31" t="s">
        <v>230</v>
      </c>
      <c r="C173" s="72" t="s">
        <v>300</v>
      </c>
      <c r="D173" s="31" t="s">
        <v>178</v>
      </c>
      <c r="E173" s="31" t="s">
        <v>104</v>
      </c>
      <c r="F173" s="72" t="s">
        <v>282</v>
      </c>
      <c r="G173" s="33" t="s">
        <v>283</v>
      </c>
      <c r="H173" s="33" t="s">
        <v>283</v>
      </c>
      <c r="I173" s="22">
        <v>42000</v>
      </c>
      <c r="J173" s="22">
        <v>724.92</v>
      </c>
      <c r="K173" s="34">
        <v>25</v>
      </c>
      <c r="L173" s="22">
        <f t="shared" si="82"/>
        <v>1205.4000000000001</v>
      </c>
      <c r="M173" s="34">
        <f t="shared" ref="M173" si="158">I173*7.1%</f>
        <v>2981.9999999999995</v>
      </c>
      <c r="N173" s="34">
        <f t="shared" ref="N173" si="159">I173*1.1%</f>
        <v>462.00000000000006</v>
      </c>
      <c r="O173" s="22">
        <f t="shared" ref="O173" si="160">I173*3.04%</f>
        <v>1276.8</v>
      </c>
      <c r="P173" s="34">
        <f t="shared" ref="P173" si="161">I173*7.09%</f>
        <v>2977.8</v>
      </c>
      <c r="Q173" s="34">
        <f t="shared" ref="Q173" si="162">+L173+O173</f>
        <v>2482.1999999999998</v>
      </c>
      <c r="R173" s="34">
        <f t="shared" ref="R173" si="163">SUM(J173+K173+L173+O173)</f>
        <v>3232.12</v>
      </c>
      <c r="S173" s="34">
        <f t="shared" ref="S173" si="164">SUM(M173+N173+P173)</f>
        <v>6421.7999999999993</v>
      </c>
      <c r="T173" s="34">
        <f t="shared" ref="T173" si="165">I173-R173</f>
        <v>38767.879999999997</v>
      </c>
      <c r="U173" s="41" t="s">
        <v>401</v>
      </c>
      <c r="V173" s="29"/>
    </row>
    <row r="174" spans="1:72" s="30" customFormat="1" ht="30" customHeight="1" x14ac:dyDescent="0.25">
      <c r="A174" s="68">
        <v>168</v>
      </c>
      <c r="B174" s="31" t="s">
        <v>119</v>
      </c>
      <c r="C174" s="72" t="s">
        <v>299</v>
      </c>
      <c r="D174" s="31" t="s">
        <v>118</v>
      </c>
      <c r="E174" s="31" t="s">
        <v>108</v>
      </c>
      <c r="F174" s="72" t="s">
        <v>282</v>
      </c>
      <c r="G174" s="33" t="s">
        <v>283</v>
      </c>
      <c r="H174" s="33" t="s">
        <v>283</v>
      </c>
      <c r="I174" s="22">
        <v>45000</v>
      </c>
      <c r="J174" s="22">
        <v>1148.33</v>
      </c>
      <c r="K174" s="34">
        <v>25</v>
      </c>
      <c r="L174" s="22">
        <f t="shared" si="82"/>
        <v>1291.5</v>
      </c>
      <c r="M174" s="34">
        <f t="shared" ref="M174:M182" si="166">I174*7.1%</f>
        <v>3194.9999999999995</v>
      </c>
      <c r="N174" s="34">
        <f t="shared" ref="N174:N182" si="167">I174*1.1%</f>
        <v>495.00000000000006</v>
      </c>
      <c r="O174" s="22">
        <f t="shared" ref="O174:O182" si="168">I174*3.04%</f>
        <v>1368</v>
      </c>
      <c r="P174" s="34">
        <f t="shared" ref="P174:P182" si="169">I174*7.09%</f>
        <v>3190.5</v>
      </c>
      <c r="Q174" s="34">
        <f t="shared" ref="Q174:Q182" si="170">+L174+O174</f>
        <v>2659.5</v>
      </c>
      <c r="R174" s="34">
        <f t="shared" ref="R174:R182" si="171">SUM(J174+K174+L174+O174)</f>
        <v>3832.83</v>
      </c>
      <c r="S174" s="34">
        <f t="shared" ref="S174:S182" si="172">SUM(M174+N174+P174)</f>
        <v>6880.5</v>
      </c>
      <c r="T174" s="34">
        <f t="shared" ref="T174:T182" si="173">I174-R174</f>
        <v>41167.17</v>
      </c>
      <c r="U174" s="41" t="s">
        <v>401</v>
      </c>
      <c r="V174" s="29"/>
    </row>
    <row r="175" spans="1:72" s="2" customFormat="1" ht="30" customHeight="1" x14ac:dyDescent="0.25">
      <c r="A175" s="68">
        <v>169</v>
      </c>
      <c r="B175" s="27" t="s">
        <v>402</v>
      </c>
      <c r="C175" s="68" t="s">
        <v>300</v>
      </c>
      <c r="D175" s="27" t="s">
        <v>403</v>
      </c>
      <c r="E175" s="27" t="s">
        <v>69</v>
      </c>
      <c r="F175" s="68" t="s">
        <v>282</v>
      </c>
      <c r="G175" s="28" t="s">
        <v>283</v>
      </c>
      <c r="H175" s="28" t="s">
        <v>283</v>
      </c>
      <c r="I175" s="22">
        <v>45000</v>
      </c>
      <c r="J175" s="22">
        <v>1148.33</v>
      </c>
      <c r="K175" s="22">
        <v>25</v>
      </c>
      <c r="L175" s="22">
        <f t="shared" si="82"/>
        <v>1291.5</v>
      </c>
      <c r="M175" s="22">
        <f t="shared" si="166"/>
        <v>3194.9999999999995</v>
      </c>
      <c r="N175" s="22">
        <f t="shared" si="167"/>
        <v>495.00000000000006</v>
      </c>
      <c r="O175" s="22">
        <f t="shared" si="168"/>
        <v>1368</v>
      </c>
      <c r="P175" s="22">
        <f t="shared" si="169"/>
        <v>3190.5</v>
      </c>
      <c r="Q175" s="22">
        <f t="shared" si="170"/>
        <v>2659.5</v>
      </c>
      <c r="R175" s="22">
        <f t="shared" si="171"/>
        <v>3832.83</v>
      </c>
      <c r="S175" s="22">
        <f t="shared" si="172"/>
        <v>6880.5</v>
      </c>
      <c r="T175" s="22">
        <f t="shared" si="173"/>
        <v>41167.17</v>
      </c>
      <c r="U175" s="45" t="s">
        <v>401</v>
      </c>
      <c r="V175" s="17"/>
    </row>
    <row r="176" spans="1:72" s="30" customFormat="1" ht="30" customHeight="1" x14ac:dyDescent="0.25">
      <c r="A176" s="68">
        <v>170</v>
      </c>
      <c r="B176" s="31" t="s">
        <v>121</v>
      </c>
      <c r="C176" s="72" t="s">
        <v>299</v>
      </c>
      <c r="D176" s="31" t="s">
        <v>120</v>
      </c>
      <c r="E176" s="31" t="s">
        <v>1</v>
      </c>
      <c r="F176" s="72" t="s">
        <v>282</v>
      </c>
      <c r="G176" s="33" t="s">
        <v>283</v>
      </c>
      <c r="H176" s="33" t="s">
        <v>283</v>
      </c>
      <c r="I176" s="22">
        <v>50000</v>
      </c>
      <c r="J176" s="22">
        <v>1854</v>
      </c>
      <c r="K176" s="34">
        <v>25</v>
      </c>
      <c r="L176" s="22">
        <f t="shared" si="82"/>
        <v>1435</v>
      </c>
      <c r="M176" s="34">
        <f t="shared" si="166"/>
        <v>3549.9999999999995</v>
      </c>
      <c r="N176" s="34">
        <f t="shared" si="167"/>
        <v>550</v>
      </c>
      <c r="O176" s="22">
        <f t="shared" si="168"/>
        <v>1520</v>
      </c>
      <c r="P176" s="34">
        <f t="shared" si="169"/>
        <v>3545.0000000000005</v>
      </c>
      <c r="Q176" s="34">
        <f t="shared" si="170"/>
        <v>2955</v>
      </c>
      <c r="R176" s="34">
        <f t="shared" si="171"/>
        <v>4834</v>
      </c>
      <c r="S176" s="34">
        <f t="shared" si="172"/>
        <v>7645</v>
      </c>
      <c r="T176" s="34">
        <f t="shared" si="173"/>
        <v>45166</v>
      </c>
      <c r="U176" s="41" t="s">
        <v>401</v>
      </c>
      <c r="V176" s="29"/>
    </row>
    <row r="177" spans="1:72" s="30" customFormat="1" ht="30" customHeight="1" x14ac:dyDescent="0.25">
      <c r="A177" s="68">
        <v>171</v>
      </c>
      <c r="B177" s="31" t="s">
        <v>123</v>
      </c>
      <c r="C177" s="72" t="s">
        <v>300</v>
      </c>
      <c r="D177" s="31" t="s">
        <v>120</v>
      </c>
      <c r="E177" s="31" t="s">
        <v>1</v>
      </c>
      <c r="F177" s="72" t="s">
        <v>282</v>
      </c>
      <c r="G177" s="33" t="s">
        <v>283</v>
      </c>
      <c r="H177" s="33" t="s">
        <v>283</v>
      </c>
      <c r="I177" s="22">
        <v>50000</v>
      </c>
      <c r="J177" s="22">
        <v>1854</v>
      </c>
      <c r="K177" s="34">
        <v>25</v>
      </c>
      <c r="L177" s="22">
        <f t="shared" si="82"/>
        <v>1435</v>
      </c>
      <c r="M177" s="34">
        <f>I177*7.1%</f>
        <v>3549.9999999999995</v>
      </c>
      <c r="N177" s="34">
        <f>I177*1.1%</f>
        <v>550</v>
      </c>
      <c r="O177" s="22">
        <f>I177*3.04%</f>
        <v>1520</v>
      </c>
      <c r="P177" s="34">
        <f>I177*7.09%</f>
        <v>3545.0000000000005</v>
      </c>
      <c r="Q177" s="34">
        <f>+L177+O177</f>
        <v>2955</v>
      </c>
      <c r="R177" s="34">
        <f>SUM(J177+K177+L177+O177)</f>
        <v>4834</v>
      </c>
      <c r="S177" s="34">
        <f>SUM(M177+N177+P177)</f>
        <v>7645</v>
      </c>
      <c r="T177" s="34">
        <f>I177-R177</f>
        <v>45166</v>
      </c>
      <c r="U177" s="41" t="s">
        <v>401</v>
      </c>
      <c r="V177" s="29"/>
    </row>
    <row r="178" spans="1:72" s="30" customFormat="1" ht="30" customHeight="1" x14ac:dyDescent="0.25">
      <c r="A178" s="68">
        <v>172</v>
      </c>
      <c r="B178" s="31" t="s">
        <v>122</v>
      </c>
      <c r="C178" s="72" t="s">
        <v>300</v>
      </c>
      <c r="D178" s="31" t="s">
        <v>120</v>
      </c>
      <c r="E178" s="31" t="s">
        <v>108</v>
      </c>
      <c r="F178" s="72" t="s">
        <v>282</v>
      </c>
      <c r="G178" s="33" t="s">
        <v>283</v>
      </c>
      <c r="H178" s="33" t="s">
        <v>283</v>
      </c>
      <c r="I178" s="22">
        <v>45000</v>
      </c>
      <c r="J178" s="22">
        <v>1148.33</v>
      </c>
      <c r="K178" s="34">
        <v>25</v>
      </c>
      <c r="L178" s="22">
        <f t="shared" si="82"/>
        <v>1291.5</v>
      </c>
      <c r="M178" s="34">
        <f t="shared" si="166"/>
        <v>3194.9999999999995</v>
      </c>
      <c r="N178" s="34">
        <f t="shared" si="167"/>
        <v>495.00000000000006</v>
      </c>
      <c r="O178" s="22">
        <f t="shared" si="168"/>
        <v>1368</v>
      </c>
      <c r="P178" s="34">
        <f t="shared" si="169"/>
        <v>3190.5</v>
      </c>
      <c r="Q178" s="34">
        <f t="shared" si="170"/>
        <v>2659.5</v>
      </c>
      <c r="R178" s="34">
        <f t="shared" si="171"/>
        <v>3832.83</v>
      </c>
      <c r="S178" s="34">
        <f t="shared" si="172"/>
        <v>6880.5</v>
      </c>
      <c r="T178" s="34">
        <f t="shared" si="173"/>
        <v>41167.17</v>
      </c>
      <c r="U178" s="41" t="s">
        <v>401</v>
      </c>
      <c r="V178" s="29"/>
    </row>
    <row r="179" spans="1:72" s="30" customFormat="1" ht="30" customHeight="1" x14ac:dyDescent="0.25">
      <c r="A179" s="68">
        <v>173</v>
      </c>
      <c r="B179" s="31" t="s">
        <v>306</v>
      </c>
      <c r="C179" s="72" t="s">
        <v>299</v>
      </c>
      <c r="D179" s="31" t="s">
        <v>120</v>
      </c>
      <c r="E179" s="31" t="s">
        <v>104</v>
      </c>
      <c r="F179" s="72" t="s">
        <v>282</v>
      </c>
      <c r="G179" s="33" t="s">
        <v>283</v>
      </c>
      <c r="H179" s="33" t="s">
        <v>283</v>
      </c>
      <c r="I179" s="22">
        <v>40000</v>
      </c>
      <c r="J179" s="22">
        <v>442.65</v>
      </c>
      <c r="K179" s="34">
        <v>25</v>
      </c>
      <c r="L179" s="22">
        <f t="shared" si="82"/>
        <v>1148</v>
      </c>
      <c r="M179" s="34">
        <f t="shared" si="166"/>
        <v>2839.9999999999995</v>
      </c>
      <c r="N179" s="34">
        <f t="shared" si="167"/>
        <v>440.00000000000006</v>
      </c>
      <c r="O179" s="22">
        <f t="shared" si="168"/>
        <v>1216</v>
      </c>
      <c r="P179" s="34">
        <f t="shared" si="169"/>
        <v>2836</v>
      </c>
      <c r="Q179" s="34">
        <f t="shared" si="170"/>
        <v>2364</v>
      </c>
      <c r="R179" s="34">
        <f t="shared" si="171"/>
        <v>2831.65</v>
      </c>
      <c r="S179" s="34">
        <f t="shared" si="172"/>
        <v>6116</v>
      </c>
      <c r="T179" s="34">
        <f t="shared" si="173"/>
        <v>37168.35</v>
      </c>
      <c r="U179" s="41" t="s">
        <v>401</v>
      </c>
      <c r="V179" s="29"/>
    </row>
    <row r="180" spans="1:72" s="35" customFormat="1" ht="30" customHeight="1" x14ac:dyDescent="0.25">
      <c r="A180" s="68">
        <v>174</v>
      </c>
      <c r="B180" s="31" t="s">
        <v>293</v>
      </c>
      <c r="C180" s="72" t="s">
        <v>300</v>
      </c>
      <c r="D180" s="31" t="s">
        <v>294</v>
      </c>
      <c r="E180" s="31" t="s">
        <v>104</v>
      </c>
      <c r="F180" s="72" t="s">
        <v>282</v>
      </c>
      <c r="G180" s="33" t="s">
        <v>283</v>
      </c>
      <c r="H180" s="33" t="s">
        <v>283</v>
      </c>
      <c r="I180" s="22">
        <v>42000</v>
      </c>
      <c r="J180" s="22">
        <v>724.92</v>
      </c>
      <c r="K180" s="34">
        <v>25</v>
      </c>
      <c r="L180" s="22">
        <f t="shared" si="82"/>
        <v>1205.4000000000001</v>
      </c>
      <c r="M180" s="34">
        <f>I180*7.1%</f>
        <v>2981.9999999999995</v>
      </c>
      <c r="N180" s="34">
        <f>I180*1.1%</f>
        <v>462.00000000000006</v>
      </c>
      <c r="O180" s="22">
        <f>I180*3.04%</f>
        <v>1276.8</v>
      </c>
      <c r="P180" s="34">
        <f>I180*7.09%</f>
        <v>2977.8</v>
      </c>
      <c r="Q180" s="34">
        <f>+L180+O180</f>
        <v>2482.1999999999998</v>
      </c>
      <c r="R180" s="34">
        <f>SUM(J180+K180+L180+O180)</f>
        <v>3232.12</v>
      </c>
      <c r="S180" s="34">
        <f>SUM(M180+N180+P180)</f>
        <v>6421.7999999999993</v>
      </c>
      <c r="T180" s="34">
        <f>I180-R180</f>
        <v>38767.879999999997</v>
      </c>
      <c r="U180" s="41" t="s">
        <v>401</v>
      </c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Y180" s="29"/>
      <c r="AZ180" s="29"/>
      <c r="BA180" s="29"/>
      <c r="BB180" s="29"/>
      <c r="BC180" s="29"/>
      <c r="BD180" s="29"/>
      <c r="BE180" s="29"/>
      <c r="BF180" s="29"/>
      <c r="BG180" s="29"/>
      <c r="BH180" s="29"/>
      <c r="BI180" s="29"/>
      <c r="BJ180" s="29"/>
      <c r="BK180" s="29"/>
      <c r="BL180" s="29"/>
      <c r="BM180" s="29"/>
      <c r="BN180" s="29"/>
      <c r="BO180" s="29"/>
      <c r="BP180" s="29"/>
      <c r="BQ180" s="29"/>
      <c r="BR180" s="29"/>
      <c r="BS180" s="29"/>
      <c r="BT180" s="29"/>
    </row>
    <row r="181" spans="1:72" s="30" customFormat="1" ht="30" customHeight="1" x14ac:dyDescent="0.25">
      <c r="A181" s="68">
        <v>175</v>
      </c>
      <c r="B181" s="31" t="s">
        <v>198</v>
      </c>
      <c r="C181" s="72" t="s">
        <v>299</v>
      </c>
      <c r="D181" s="32" t="s">
        <v>199</v>
      </c>
      <c r="E181" s="31" t="s">
        <v>48</v>
      </c>
      <c r="F181" s="72" t="s">
        <v>282</v>
      </c>
      <c r="G181" s="33" t="s">
        <v>283</v>
      </c>
      <c r="H181" s="33" t="s">
        <v>283</v>
      </c>
      <c r="I181" s="22">
        <v>41000</v>
      </c>
      <c r="J181" s="22">
        <v>583.79</v>
      </c>
      <c r="K181" s="34">
        <v>25</v>
      </c>
      <c r="L181" s="22">
        <f t="shared" si="82"/>
        <v>1176.7</v>
      </c>
      <c r="M181" s="34">
        <f t="shared" si="166"/>
        <v>2910.9999999999995</v>
      </c>
      <c r="N181" s="34">
        <f t="shared" si="167"/>
        <v>451.00000000000006</v>
      </c>
      <c r="O181" s="22">
        <f t="shared" si="168"/>
        <v>1246.4000000000001</v>
      </c>
      <c r="P181" s="34">
        <f t="shared" si="169"/>
        <v>2906.9</v>
      </c>
      <c r="Q181" s="34">
        <f t="shared" si="170"/>
        <v>2423.1000000000004</v>
      </c>
      <c r="R181" s="34">
        <f t="shared" si="171"/>
        <v>3031.8900000000003</v>
      </c>
      <c r="S181" s="34">
        <f t="shared" si="172"/>
        <v>6268.9</v>
      </c>
      <c r="T181" s="34">
        <f t="shared" si="173"/>
        <v>37968.11</v>
      </c>
      <c r="U181" s="41" t="s">
        <v>401</v>
      </c>
      <c r="V181" s="29"/>
    </row>
    <row r="182" spans="1:72" s="30" customFormat="1" ht="30" customHeight="1" x14ac:dyDescent="0.25">
      <c r="A182" s="68">
        <v>176</v>
      </c>
      <c r="B182" s="31" t="s">
        <v>276</v>
      </c>
      <c r="C182" s="72" t="s">
        <v>299</v>
      </c>
      <c r="D182" s="32" t="s">
        <v>199</v>
      </c>
      <c r="E182" s="31" t="s">
        <v>104</v>
      </c>
      <c r="F182" s="72" t="s">
        <v>282</v>
      </c>
      <c r="G182" s="33" t="s">
        <v>283</v>
      </c>
      <c r="H182" s="33" t="s">
        <v>283</v>
      </c>
      <c r="I182" s="22">
        <v>42000</v>
      </c>
      <c r="J182" s="22">
        <v>724.92</v>
      </c>
      <c r="K182" s="34">
        <v>25</v>
      </c>
      <c r="L182" s="22">
        <f t="shared" si="82"/>
        <v>1205.4000000000001</v>
      </c>
      <c r="M182" s="34">
        <f t="shared" si="166"/>
        <v>2981.9999999999995</v>
      </c>
      <c r="N182" s="34">
        <f t="shared" si="167"/>
        <v>462.00000000000006</v>
      </c>
      <c r="O182" s="22">
        <f t="shared" si="168"/>
        <v>1276.8</v>
      </c>
      <c r="P182" s="34">
        <f t="shared" si="169"/>
        <v>2977.8</v>
      </c>
      <c r="Q182" s="34">
        <f t="shared" si="170"/>
        <v>2482.1999999999998</v>
      </c>
      <c r="R182" s="34">
        <f t="shared" si="171"/>
        <v>3232.12</v>
      </c>
      <c r="S182" s="34">
        <f t="shared" si="172"/>
        <v>6421.7999999999993</v>
      </c>
      <c r="T182" s="34">
        <f t="shared" si="173"/>
        <v>38767.879999999997</v>
      </c>
      <c r="U182" s="41" t="s">
        <v>401</v>
      </c>
      <c r="V182" s="29"/>
    </row>
    <row r="183" spans="1:72" s="30" customFormat="1" ht="30" customHeight="1" x14ac:dyDescent="0.25">
      <c r="A183" s="68">
        <v>177</v>
      </c>
      <c r="B183" s="31" t="s">
        <v>231</v>
      </c>
      <c r="C183" s="72" t="s">
        <v>300</v>
      </c>
      <c r="D183" s="31" t="s">
        <v>232</v>
      </c>
      <c r="E183" s="31" t="s">
        <v>215</v>
      </c>
      <c r="F183" s="72" t="s">
        <v>282</v>
      </c>
      <c r="G183" s="33" t="s">
        <v>283</v>
      </c>
      <c r="H183" s="33" t="s">
        <v>283</v>
      </c>
      <c r="I183" s="22">
        <v>60000</v>
      </c>
      <c r="J183" s="22">
        <v>3486.68</v>
      </c>
      <c r="K183" s="34">
        <v>25</v>
      </c>
      <c r="L183" s="22">
        <f t="shared" si="82"/>
        <v>1722</v>
      </c>
      <c r="M183" s="34">
        <f t="shared" ref="M183:M185" si="174">I183*7.1%</f>
        <v>4260</v>
      </c>
      <c r="N183" s="34">
        <f t="shared" ref="N183:N185" si="175">I183*1.1%</f>
        <v>660.00000000000011</v>
      </c>
      <c r="O183" s="22">
        <f t="shared" ref="O183:O185" si="176">I183*3.04%</f>
        <v>1824</v>
      </c>
      <c r="P183" s="34">
        <f t="shared" ref="P183:P185" si="177">I183*7.09%</f>
        <v>4254</v>
      </c>
      <c r="Q183" s="34">
        <f t="shared" ref="Q183:Q185" si="178">+L183+O183</f>
        <v>3546</v>
      </c>
      <c r="R183" s="34">
        <f t="shared" ref="R183:R185" si="179">SUM(J183+K183+L183+O183)</f>
        <v>7057.68</v>
      </c>
      <c r="S183" s="34">
        <f t="shared" ref="S183:S185" si="180">SUM(M183+N183+P183)</f>
        <v>9174</v>
      </c>
      <c r="T183" s="34">
        <f t="shared" ref="T183:T185" si="181">I183-R183</f>
        <v>52942.32</v>
      </c>
      <c r="U183" s="41" t="s">
        <v>401</v>
      </c>
      <c r="V183" s="29"/>
    </row>
    <row r="184" spans="1:72" s="30" customFormat="1" ht="30" customHeight="1" x14ac:dyDescent="0.25">
      <c r="A184" s="68">
        <v>178</v>
      </c>
      <c r="B184" s="31" t="s">
        <v>233</v>
      </c>
      <c r="C184" s="72" t="s">
        <v>299</v>
      </c>
      <c r="D184" s="31" t="s">
        <v>232</v>
      </c>
      <c r="E184" s="31" t="s">
        <v>104</v>
      </c>
      <c r="F184" s="72" t="s">
        <v>282</v>
      </c>
      <c r="G184" s="33" t="s">
        <v>283</v>
      </c>
      <c r="H184" s="33" t="s">
        <v>283</v>
      </c>
      <c r="I184" s="22">
        <v>42000</v>
      </c>
      <c r="J184" s="22">
        <v>724.92</v>
      </c>
      <c r="K184" s="34">
        <v>25</v>
      </c>
      <c r="L184" s="22">
        <f t="shared" si="82"/>
        <v>1205.4000000000001</v>
      </c>
      <c r="M184" s="34">
        <f t="shared" si="174"/>
        <v>2981.9999999999995</v>
      </c>
      <c r="N184" s="34">
        <f t="shared" si="175"/>
        <v>462.00000000000006</v>
      </c>
      <c r="O184" s="22">
        <f t="shared" si="176"/>
        <v>1276.8</v>
      </c>
      <c r="P184" s="34">
        <f t="shared" si="177"/>
        <v>2977.8</v>
      </c>
      <c r="Q184" s="34">
        <f t="shared" si="178"/>
        <v>2482.1999999999998</v>
      </c>
      <c r="R184" s="34">
        <f t="shared" si="179"/>
        <v>3232.12</v>
      </c>
      <c r="S184" s="34">
        <f t="shared" si="180"/>
        <v>6421.7999999999993</v>
      </c>
      <c r="T184" s="34">
        <f t="shared" si="181"/>
        <v>38767.879999999997</v>
      </c>
      <c r="U184" s="41" t="s">
        <v>401</v>
      </c>
      <c r="V184" s="29"/>
    </row>
    <row r="185" spans="1:72" s="30" customFormat="1" ht="30" customHeight="1" x14ac:dyDescent="0.25">
      <c r="A185" s="68">
        <v>179</v>
      </c>
      <c r="B185" s="31" t="s">
        <v>374</v>
      </c>
      <c r="C185" s="72" t="s">
        <v>299</v>
      </c>
      <c r="D185" s="31" t="s">
        <v>232</v>
      </c>
      <c r="E185" s="31" t="s">
        <v>76</v>
      </c>
      <c r="F185" s="72" t="s">
        <v>282</v>
      </c>
      <c r="G185" s="33" t="s">
        <v>283</v>
      </c>
      <c r="H185" s="33" t="s">
        <v>283</v>
      </c>
      <c r="I185" s="22">
        <v>61000</v>
      </c>
      <c r="J185" s="22">
        <v>3674.86</v>
      </c>
      <c r="K185" s="34">
        <v>25</v>
      </c>
      <c r="L185" s="22">
        <f t="shared" si="82"/>
        <v>1750.7</v>
      </c>
      <c r="M185" s="34">
        <f t="shared" si="174"/>
        <v>4331</v>
      </c>
      <c r="N185" s="34">
        <f t="shared" si="175"/>
        <v>671.00000000000011</v>
      </c>
      <c r="O185" s="22">
        <f t="shared" si="176"/>
        <v>1854.4</v>
      </c>
      <c r="P185" s="34">
        <f t="shared" si="177"/>
        <v>4324.9000000000005</v>
      </c>
      <c r="Q185" s="34">
        <f t="shared" si="178"/>
        <v>3605.1000000000004</v>
      </c>
      <c r="R185" s="34">
        <f t="shared" si="179"/>
        <v>7304.9600000000009</v>
      </c>
      <c r="S185" s="34">
        <f t="shared" si="180"/>
        <v>9326.9000000000015</v>
      </c>
      <c r="T185" s="34">
        <f t="shared" si="181"/>
        <v>53695.040000000001</v>
      </c>
      <c r="U185" s="41" t="s">
        <v>401</v>
      </c>
      <c r="V185" s="29"/>
    </row>
    <row r="186" spans="1:72" s="30" customFormat="1" ht="30" customHeight="1" x14ac:dyDescent="0.25">
      <c r="A186" s="68">
        <v>180</v>
      </c>
      <c r="B186" s="31" t="s">
        <v>180</v>
      </c>
      <c r="C186" s="72" t="s">
        <v>299</v>
      </c>
      <c r="D186" s="31" t="s">
        <v>179</v>
      </c>
      <c r="E186" s="31" t="s">
        <v>1</v>
      </c>
      <c r="F186" s="72" t="s">
        <v>282</v>
      </c>
      <c r="G186" s="33" t="s">
        <v>283</v>
      </c>
      <c r="H186" s="33" t="s">
        <v>283</v>
      </c>
      <c r="I186" s="22">
        <v>50000</v>
      </c>
      <c r="J186" s="22">
        <v>1854</v>
      </c>
      <c r="K186" s="34">
        <v>25</v>
      </c>
      <c r="L186" s="22">
        <f t="shared" si="82"/>
        <v>1435</v>
      </c>
      <c r="M186" s="34">
        <f>I186*7.1%</f>
        <v>3549.9999999999995</v>
      </c>
      <c r="N186" s="34">
        <f>I186*1.1%</f>
        <v>550</v>
      </c>
      <c r="O186" s="22">
        <f>I186*3.04%</f>
        <v>1520</v>
      </c>
      <c r="P186" s="34">
        <f>I186*7.09%</f>
        <v>3545.0000000000005</v>
      </c>
      <c r="Q186" s="34">
        <f>+L186+O186</f>
        <v>2955</v>
      </c>
      <c r="R186" s="34">
        <f>SUM(J186+K186+L186+O186)</f>
        <v>4834</v>
      </c>
      <c r="S186" s="34">
        <f>SUM(M186+N186+P186)</f>
        <v>7645</v>
      </c>
      <c r="T186" s="34">
        <f>I186-R186</f>
        <v>45166</v>
      </c>
      <c r="U186" s="41" t="s">
        <v>401</v>
      </c>
      <c r="V186" s="29"/>
    </row>
    <row r="187" spans="1:72" s="30" customFormat="1" ht="30" customHeight="1" x14ac:dyDescent="0.25">
      <c r="A187" s="68">
        <v>181</v>
      </c>
      <c r="B187" s="31" t="s">
        <v>375</v>
      </c>
      <c r="C187" s="72" t="s">
        <v>300</v>
      </c>
      <c r="D187" s="31" t="s">
        <v>179</v>
      </c>
      <c r="E187" s="31" t="s">
        <v>104</v>
      </c>
      <c r="F187" s="72" t="s">
        <v>282</v>
      </c>
      <c r="G187" s="33" t="s">
        <v>283</v>
      </c>
      <c r="H187" s="33" t="s">
        <v>283</v>
      </c>
      <c r="I187" s="22">
        <v>40000</v>
      </c>
      <c r="J187" s="22">
        <v>240.13</v>
      </c>
      <c r="K187" s="34">
        <v>25</v>
      </c>
      <c r="L187" s="22">
        <f t="shared" si="82"/>
        <v>1148</v>
      </c>
      <c r="M187" s="34">
        <f>I187*7.1%</f>
        <v>2839.9999999999995</v>
      </c>
      <c r="N187" s="34">
        <f>I187*1.1%</f>
        <v>440.00000000000006</v>
      </c>
      <c r="O187" s="22">
        <f>I187*3.04%</f>
        <v>1216</v>
      </c>
      <c r="P187" s="34">
        <f>I187*7.09%</f>
        <v>2836</v>
      </c>
      <c r="Q187" s="34">
        <f>+L187+O187</f>
        <v>2364</v>
      </c>
      <c r="R187" s="34">
        <f>SUM(J187+K187+L187+O187)</f>
        <v>2629.13</v>
      </c>
      <c r="S187" s="34">
        <f>SUM(M187+N187+P187)</f>
        <v>6116</v>
      </c>
      <c r="T187" s="34">
        <f>I187-R187</f>
        <v>37370.870000000003</v>
      </c>
      <c r="U187" s="41" t="s">
        <v>401</v>
      </c>
      <c r="V187" s="29"/>
    </row>
    <row r="188" spans="1:72" s="30" customFormat="1" ht="30" customHeight="1" x14ac:dyDescent="0.25">
      <c r="A188" s="68">
        <v>182</v>
      </c>
      <c r="B188" s="31" t="s">
        <v>124</v>
      </c>
      <c r="C188" s="72" t="s">
        <v>299</v>
      </c>
      <c r="D188" s="31" t="s">
        <v>125</v>
      </c>
      <c r="E188" s="31" t="s">
        <v>1</v>
      </c>
      <c r="F188" s="72" t="s">
        <v>282</v>
      </c>
      <c r="G188" s="33" t="s">
        <v>283</v>
      </c>
      <c r="H188" s="33" t="s">
        <v>283</v>
      </c>
      <c r="I188" s="22">
        <v>50000</v>
      </c>
      <c r="J188" s="22">
        <v>1854</v>
      </c>
      <c r="K188" s="34">
        <v>25</v>
      </c>
      <c r="L188" s="22">
        <f t="shared" si="82"/>
        <v>1435</v>
      </c>
      <c r="M188" s="34">
        <f t="shared" ref="M188:M197" si="182">I188*7.1%</f>
        <v>3549.9999999999995</v>
      </c>
      <c r="N188" s="34">
        <f t="shared" ref="N188:N197" si="183">I188*1.1%</f>
        <v>550</v>
      </c>
      <c r="O188" s="22">
        <f t="shared" ref="O188:O197" si="184">I188*3.04%</f>
        <v>1520</v>
      </c>
      <c r="P188" s="34">
        <f t="shared" ref="P188:P197" si="185">I188*7.09%</f>
        <v>3545.0000000000005</v>
      </c>
      <c r="Q188" s="34">
        <f t="shared" ref="Q188:Q197" si="186">+L188+O188</f>
        <v>2955</v>
      </c>
      <c r="R188" s="34">
        <f t="shared" ref="R188:R197" si="187">SUM(J188+K188+L188+O188)</f>
        <v>4834</v>
      </c>
      <c r="S188" s="34">
        <f t="shared" ref="S188:S197" si="188">SUM(M188+N188+P188)</f>
        <v>7645</v>
      </c>
      <c r="T188" s="34">
        <f t="shared" ref="T188:T197" si="189">I188-R188</f>
        <v>45166</v>
      </c>
      <c r="U188" s="41" t="s">
        <v>401</v>
      </c>
      <c r="V188" s="29"/>
    </row>
    <row r="189" spans="1:72" s="30" customFormat="1" ht="30" customHeight="1" x14ac:dyDescent="0.25">
      <c r="A189" s="68">
        <v>183</v>
      </c>
      <c r="B189" s="31" t="s">
        <v>181</v>
      </c>
      <c r="C189" s="72" t="s">
        <v>300</v>
      </c>
      <c r="D189" s="31" t="s">
        <v>182</v>
      </c>
      <c r="E189" s="31" t="s">
        <v>1</v>
      </c>
      <c r="F189" s="72" t="s">
        <v>282</v>
      </c>
      <c r="G189" s="33" t="s">
        <v>283</v>
      </c>
      <c r="H189" s="33" t="s">
        <v>283</v>
      </c>
      <c r="I189" s="22">
        <v>50000</v>
      </c>
      <c r="J189" s="22">
        <v>1854</v>
      </c>
      <c r="K189" s="34">
        <v>25</v>
      </c>
      <c r="L189" s="22">
        <f t="shared" si="82"/>
        <v>1435</v>
      </c>
      <c r="M189" s="34">
        <f t="shared" si="182"/>
        <v>3549.9999999999995</v>
      </c>
      <c r="N189" s="34">
        <f t="shared" si="183"/>
        <v>550</v>
      </c>
      <c r="O189" s="22">
        <f t="shared" si="184"/>
        <v>1520</v>
      </c>
      <c r="P189" s="34">
        <f t="shared" si="185"/>
        <v>3545.0000000000005</v>
      </c>
      <c r="Q189" s="34">
        <f t="shared" si="186"/>
        <v>2955</v>
      </c>
      <c r="R189" s="34">
        <f t="shared" si="187"/>
        <v>4834</v>
      </c>
      <c r="S189" s="34">
        <f t="shared" si="188"/>
        <v>7645</v>
      </c>
      <c r="T189" s="34">
        <f t="shared" si="189"/>
        <v>45166</v>
      </c>
      <c r="U189" s="41" t="s">
        <v>401</v>
      </c>
      <c r="V189" s="29"/>
    </row>
    <row r="190" spans="1:72" s="30" customFormat="1" ht="30" customHeight="1" x14ac:dyDescent="0.25">
      <c r="A190" s="68">
        <v>184</v>
      </c>
      <c r="B190" s="31" t="s">
        <v>277</v>
      </c>
      <c r="C190" s="72" t="s">
        <v>300</v>
      </c>
      <c r="D190" s="31" t="s">
        <v>182</v>
      </c>
      <c r="E190" s="31" t="s">
        <v>104</v>
      </c>
      <c r="F190" s="72" t="s">
        <v>282</v>
      </c>
      <c r="G190" s="33" t="s">
        <v>283</v>
      </c>
      <c r="H190" s="33" t="s">
        <v>283</v>
      </c>
      <c r="I190" s="22">
        <v>42000</v>
      </c>
      <c r="J190" s="22">
        <v>724.92</v>
      </c>
      <c r="K190" s="34">
        <v>25</v>
      </c>
      <c r="L190" s="22">
        <f t="shared" si="82"/>
        <v>1205.4000000000001</v>
      </c>
      <c r="M190" s="34">
        <f t="shared" si="182"/>
        <v>2981.9999999999995</v>
      </c>
      <c r="N190" s="34">
        <f t="shared" si="183"/>
        <v>462.00000000000006</v>
      </c>
      <c r="O190" s="22">
        <f t="shared" si="184"/>
        <v>1276.8</v>
      </c>
      <c r="P190" s="34">
        <f t="shared" si="185"/>
        <v>2977.8</v>
      </c>
      <c r="Q190" s="34">
        <f t="shared" si="186"/>
        <v>2482.1999999999998</v>
      </c>
      <c r="R190" s="34">
        <f t="shared" si="187"/>
        <v>3232.12</v>
      </c>
      <c r="S190" s="34">
        <f t="shared" si="188"/>
        <v>6421.7999999999993</v>
      </c>
      <c r="T190" s="34">
        <f t="shared" si="189"/>
        <v>38767.879999999997</v>
      </c>
      <c r="U190" s="41" t="s">
        <v>401</v>
      </c>
      <c r="V190" s="29"/>
    </row>
    <row r="191" spans="1:72" s="30" customFormat="1" ht="30" customHeight="1" x14ac:dyDescent="0.25">
      <c r="A191" s="68">
        <v>185</v>
      </c>
      <c r="B191" s="31" t="s">
        <v>235</v>
      </c>
      <c r="C191" s="72" t="s">
        <v>299</v>
      </c>
      <c r="D191" s="31" t="s">
        <v>234</v>
      </c>
      <c r="E191" s="31" t="s">
        <v>104</v>
      </c>
      <c r="F191" s="72" t="s">
        <v>282</v>
      </c>
      <c r="G191" s="33" t="s">
        <v>283</v>
      </c>
      <c r="H191" s="33" t="s">
        <v>283</v>
      </c>
      <c r="I191" s="22">
        <v>42000</v>
      </c>
      <c r="J191" s="22">
        <v>724.92</v>
      </c>
      <c r="K191" s="34">
        <v>25</v>
      </c>
      <c r="L191" s="22">
        <f t="shared" si="82"/>
        <v>1205.4000000000001</v>
      </c>
      <c r="M191" s="34">
        <f t="shared" si="182"/>
        <v>2981.9999999999995</v>
      </c>
      <c r="N191" s="34">
        <f t="shared" si="183"/>
        <v>462.00000000000006</v>
      </c>
      <c r="O191" s="22">
        <f t="shared" si="184"/>
        <v>1276.8</v>
      </c>
      <c r="P191" s="34">
        <f t="shared" si="185"/>
        <v>2977.8</v>
      </c>
      <c r="Q191" s="34">
        <f t="shared" si="186"/>
        <v>2482.1999999999998</v>
      </c>
      <c r="R191" s="34">
        <f t="shared" si="187"/>
        <v>3232.12</v>
      </c>
      <c r="S191" s="34">
        <f t="shared" si="188"/>
        <v>6421.7999999999993</v>
      </c>
      <c r="T191" s="34">
        <f t="shared" si="189"/>
        <v>38767.879999999997</v>
      </c>
      <c r="U191" s="41" t="s">
        <v>401</v>
      </c>
      <c r="V191" s="29"/>
    </row>
    <row r="192" spans="1:72" s="30" customFormat="1" ht="30" customHeight="1" x14ac:dyDescent="0.25">
      <c r="A192" s="68">
        <v>186</v>
      </c>
      <c r="B192" s="31" t="s">
        <v>183</v>
      </c>
      <c r="C192" s="72" t="s">
        <v>299</v>
      </c>
      <c r="D192" s="31" t="s">
        <v>184</v>
      </c>
      <c r="E192" s="31" t="s">
        <v>108</v>
      </c>
      <c r="F192" s="72" t="s">
        <v>282</v>
      </c>
      <c r="G192" s="33" t="s">
        <v>283</v>
      </c>
      <c r="H192" s="33" t="s">
        <v>283</v>
      </c>
      <c r="I192" s="22">
        <v>45000</v>
      </c>
      <c r="J192" s="22">
        <v>1148.33</v>
      </c>
      <c r="K192" s="34">
        <v>25</v>
      </c>
      <c r="L192" s="22">
        <f t="shared" si="82"/>
        <v>1291.5</v>
      </c>
      <c r="M192" s="34">
        <f t="shared" si="182"/>
        <v>3194.9999999999995</v>
      </c>
      <c r="N192" s="34">
        <f t="shared" si="183"/>
        <v>495.00000000000006</v>
      </c>
      <c r="O192" s="22">
        <f t="shared" si="184"/>
        <v>1368</v>
      </c>
      <c r="P192" s="34">
        <f t="shared" si="185"/>
        <v>3190.5</v>
      </c>
      <c r="Q192" s="34">
        <f t="shared" si="186"/>
        <v>2659.5</v>
      </c>
      <c r="R192" s="34">
        <f t="shared" si="187"/>
        <v>3832.83</v>
      </c>
      <c r="S192" s="34">
        <f t="shared" si="188"/>
        <v>6880.5</v>
      </c>
      <c r="T192" s="34">
        <f t="shared" si="189"/>
        <v>41167.17</v>
      </c>
      <c r="U192" s="41" t="s">
        <v>401</v>
      </c>
      <c r="V192" s="29"/>
    </row>
    <row r="193" spans="1:22" s="30" customFormat="1" ht="30" customHeight="1" x14ac:dyDescent="0.25">
      <c r="A193" s="68">
        <v>187</v>
      </c>
      <c r="B193" s="31" t="s">
        <v>127</v>
      </c>
      <c r="C193" s="72" t="s">
        <v>299</v>
      </c>
      <c r="D193" s="31" t="s">
        <v>126</v>
      </c>
      <c r="E193" s="31" t="s">
        <v>108</v>
      </c>
      <c r="F193" s="72" t="s">
        <v>282</v>
      </c>
      <c r="G193" s="33" t="s">
        <v>283</v>
      </c>
      <c r="H193" s="33" t="s">
        <v>283</v>
      </c>
      <c r="I193" s="22">
        <v>45000</v>
      </c>
      <c r="J193" s="22">
        <v>1148.33</v>
      </c>
      <c r="K193" s="34">
        <v>25</v>
      </c>
      <c r="L193" s="22">
        <f t="shared" si="82"/>
        <v>1291.5</v>
      </c>
      <c r="M193" s="34">
        <f>I193*7.1%</f>
        <v>3194.9999999999995</v>
      </c>
      <c r="N193" s="34">
        <f>I193*1.1%</f>
        <v>495.00000000000006</v>
      </c>
      <c r="O193" s="22">
        <f>I193*3.04%</f>
        <v>1368</v>
      </c>
      <c r="P193" s="34">
        <f>I193*7.09%</f>
        <v>3190.5</v>
      </c>
      <c r="Q193" s="34">
        <f>+L193+O193</f>
        <v>2659.5</v>
      </c>
      <c r="R193" s="34">
        <f>SUM(J193+K193+L193+O193)</f>
        <v>3832.83</v>
      </c>
      <c r="S193" s="34">
        <f>SUM(M193+N193+P193)</f>
        <v>6880.5</v>
      </c>
      <c r="T193" s="34">
        <f>I193-R193</f>
        <v>41167.17</v>
      </c>
      <c r="U193" s="41" t="s">
        <v>401</v>
      </c>
      <c r="V193" s="29"/>
    </row>
    <row r="194" spans="1:22" s="30" customFormat="1" ht="30" customHeight="1" x14ac:dyDescent="0.25">
      <c r="A194" s="68">
        <v>188</v>
      </c>
      <c r="B194" s="31" t="s">
        <v>236</v>
      </c>
      <c r="C194" s="72" t="s">
        <v>299</v>
      </c>
      <c r="D194" s="31" t="s">
        <v>126</v>
      </c>
      <c r="E194" s="31" t="s">
        <v>104</v>
      </c>
      <c r="F194" s="72" t="s">
        <v>282</v>
      </c>
      <c r="G194" s="33" t="s">
        <v>283</v>
      </c>
      <c r="H194" s="33" t="s">
        <v>283</v>
      </c>
      <c r="I194" s="22">
        <v>42000</v>
      </c>
      <c r="J194" s="22">
        <v>724.92</v>
      </c>
      <c r="K194" s="34">
        <v>25</v>
      </c>
      <c r="L194" s="22">
        <f t="shared" si="82"/>
        <v>1205.4000000000001</v>
      </c>
      <c r="M194" s="34">
        <f t="shared" si="182"/>
        <v>2981.9999999999995</v>
      </c>
      <c r="N194" s="34">
        <f t="shared" si="183"/>
        <v>462.00000000000006</v>
      </c>
      <c r="O194" s="22">
        <f t="shared" si="184"/>
        <v>1276.8</v>
      </c>
      <c r="P194" s="34">
        <f t="shared" si="185"/>
        <v>2977.8</v>
      </c>
      <c r="Q194" s="34">
        <f t="shared" si="186"/>
        <v>2482.1999999999998</v>
      </c>
      <c r="R194" s="34">
        <f t="shared" si="187"/>
        <v>3232.12</v>
      </c>
      <c r="S194" s="34">
        <f t="shared" si="188"/>
        <v>6421.7999999999993</v>
      </c>
      <c r="T194" s="34">
        <f t="shared" si="189"/>
        <v>38767.879999999997</v>
      </c>
      <c r="U194" s="41" t="s">
        <v>401</v>
      </c>
      <c r="V194" s="29"/>
    </row>
    <row r="195" spans="1:22" s="30" customFormat="1" ht="30" customHeight="1" x14ac:dyDescent="0.25">
      <c r="A195" s="68">
        <v>189</v>
      </c>
      <c r="B195" s="31" t="s">
        <v>129</v>
      </c>
      <c r="C195" s="72" t="s">
        <v>300</v>
      </c>
      <c r="D195" s="31" t="s">
        <v>128</v>
      </c>
      <c r="E195" s="31" t="s">
        <v>1</v>
      </c>
      <c r="F195" s="72" t="s">
        <v>282</v>
      </c>
      <c r="G195" s="33" t="s">
        <v>283</v>
      </c>
      <c r="H195" s="33" t="s">
        <v>283</v>
      </c>
      <c r="I195" s="22">
        <v>50000</v>
      </c>
      <c r="J195" s="22">
        <v>1854</v>
      </c>
      <c r="K195" s="34">
        <v>25</v>
      </c>
      <c r="L195" s="22">
        <f t="shared" ref="L195:L244" si="190">I195*2.87%</f>
        <v>1435</v>
      </c>
      <c r="M195" s="34">
        <f t="shared" si="182"/>
        <v>3549.9999999999995</v>
      </c>
      <c r="N195" s="34">
        <f t="shared" si="183"/>
        <v>550</v>
      </c>
      <c r="O195" s="22">
        <f t="shared" si="184"/>
        <v>1520</v>
      </c>
      <c r="P195" s="34">
        <f t="shared" si="185"/>
        <v>3545.0000000000005</v>
      </c>
      <c r="Q195" s="34">
        <f t="shared" si="186"/>
        <v>2955</v>
      </c>
      <c r="R195" s="34">
        <f t="shared" si="187"/>
        <v>4834</v>
      </c>
      <c r="S195" s="34">
        <f t="shared" si="188"/>
        <v>7645</v>
      </c>
      <c r="T195" s="34">
        <f t="shared" si="189"/>
        <v>45166</v>
      </c>
      <c r="U195" s="41" t="s">
        <v>401</v>
      </c>
      <c r="V195" s="29"/>
    </row>
    <row r="196" spans="1:22" s="30" customFormat="1" ht="30" customHeight="1" x14ac:dyDescent="0.25">
      <c r="A196" s="68">
        <v>190</v>
      </c>
      <c r="B196" s="31" t="s">
        <v>237</v>
      </c>
      <c r="C196" s="72" t="s">
        <v>299</v>
      </c>
      <c r="D196" s="31" t="s">
        <v>128</v>
      </c>
      <c r="E196" s="31" t="s">
        <v>104</v>
      </c>
      <c r="F196" s="72" t="s">
        <v>282</v>
      </c>
      <c r="G196" s="33" t="s">
        <v>283</v>
      </c>
      <c r="H196" s="33" t="s">
        <v>283</v>
      </c>
      <c r="I196" s="22">
        <v>42000</v>
      </c>
      <c r="J196" s="22">
        <v>724.92</v>
      </c>
      <c r="K196" s="34">
        <v>25</v>
      </c>
      <c r="L196" s="22">
        <f t="shared" si="190"/>
        <v>1205.4000000000001</v>
      </c>
      <c r="M196" s="34">
        <f t="shared" si="182"/>
        <v>2981.9999999999995</v>
      </c>
      <c r="N196" s="34">
        <f t="shared" si="183"/>
        <v>462.00000000000006</v>
      </c>
      <c r="O196" s="22">
        <f t="shared" si="184"/>
        <v>1276.8</v>
      </c>
      <c r="P196" s="34">
        <f t="shared" si="185"/>
        <v>2977.8</v>
      </c>
      <c r="Q196" s="34">
        <f t="shared" si="186"/>
        <v>2482.1999999999998</v>
      </c>
      <c r="R196" s="34">
        <f t="shared" si="187"/>
        <v>3232.12</v>
      </c>
      <c r="S196" s="34">
        <f t="shared" si="188"/>
        <v>6421.7999999999993</v>
      </c>
      <c r="T196" s="34">
        <f t="shared" si="189"/>
        <v>38767.879999999997</v>
      </c>
      <c r="U196" s="41" t="s">
        <v>401</v>
      </c>
      <c r="V196" s="29"/>
    </row>
    <row r="197" spans="1:22" s="30" customFormat="1" ht="30" customHeight="1" x14ac:dyDescent="0.25">
      <c r="A197" s="68">
        <v>191</v>
      </c>
      <c r="B197" s="31" t="s">
        <v>278</v>
      </c>
      <c r="C197" s="72" t="s">
        <v>300</v>
      </c>
      <c r="D197" s="31" t="s">
        <v>128</v>
      </c>
      <c r="E197" s="31" t="s">
        <v>104</v>
      </c>
      <c r="F197" s="72" t="s">
        <v>282</v>
      </c>
      <c r="G197" s="33" t="s">
        <v>283</v>
      </c>
      <c r="H197" s="33" t="s">
        <v>283</v>
      </c>
      <c r="I197" s="22">
        <v>42000</v>
      </c>
      <c r="J197" s="22">
        <v>724.92</v>
      </c>
      <c r="K197" s="34">
        <v>25</v>
      </c>
      <c r="L197" s="22">
        <f t="shared" si="190"/>
        <v>1205.4000000000001</v>
      </c>
      <c r="M197" s="34">
        <f t="shared" si="182"/>
        <v>2981.9999999999995</v>
      </c>
      <c r="N197" s="34">
        <f t="shared" si="183"/>
        <v>462.00000000000006</v>
      </c>
      <c r="O197" s="22">
        <f t="shared" si="184"/>
        <v>1276.8</v>
      </c>
      <c r="P197" s="34">
        <f t="shared" si="185"/>
        <v>2977.8</v>
      </c>
      <c r="Q197" s="34">
        <f t="shared" si="186"/>
        <v>2482.1999999999998</v>
      </c>
      <c r="R197" s="34">
        <f t="shared" si="187"/>
        <v>3232.12</v>
      </c>
      <c r="S197" s="34">
        <f t="shared" si="188"/>
        <v>6421.7999999999993</v>
      </c>
      <c r="T197" s="34">
        <f t="shared" si="189"/>
        <v>38767.879999999997</v>
      </c>
      <c r="U197" s="41" t="s">
        <v>401</v>
      </c>
      <c r="V197" s="29"/>
    </row>
    <row r="198" spans="1:22" s="30" customFormat="1" ht="30" customHeight="1" x14ac:dyDescent="0.25">
      <c r="A198" s="68">
        <v>192</v>
      </c>
      <c r="B198" s="31" t="s">
        <v>238</v>
      </c>
      <c r="C198" s="72" t="s">
        <v>300</v>
      </c>
      <c r="D198" s="31" t="s">
        <v>239</v>
      </c>
      <c r="E198" s="31" t="s">
        <v>104</v>
      </c>
      <c r="F198" s="72" t="s">
        <v>282</v>
      </c>
      <c r="G198" s="33" t="s">
        <v>283</v>
      </c>
      <c r="H198" s="33" t="s">
        <v>283</v>
      </c>
      <c r="I198" s="22">
        <v>42000</v>
      </c>
      <c r="J198" s="22">
        <v>724.92</v>
      </c>
      <c r="K198" s="34">
        <v>25</v>
      </c>
      <c r="L198" s="22">
        <f t="shared" si="190"/>
        <v>1205.4000000000001</v>
      </c>
      <c r="M198" s="34">
        <f t="shared" ref="M198" si="191">I198*7.1%</f>
        <v>2981.9999999999995</v>
      </c>
      <c r="N198" s="34">
        <f t="shared" ref="N198" si="192">I198*1.1%</f>
        <v>462.00000000000006</v>
      </c>
      <c r="O198" s="22">
        <f t="shared" ref="O198" si="193">I198*3.04%</f>
        <v>1276.8</v>
      </c>
      <c r="P198" s="34">
        <f t="shared" ref="P198" si="194">I198*7.09%</f>
        <v>2977.8</v>
      </c>
      <c r="Q198" s="34">
        <f t="shared" ref="Q198" si="195">+L198+O198</f>
        <v>2482.1999999999998</v>
      </c>
      <c r="R198" s="34">
        <f t="shared" ref="R198" si="196">SUM(J198+K198+L198+O198)</f>
        <v>3232.12</v>
      </c>
      <c r="S198" s="34">
        <f t="shared" ref="S198" si="197">SUM(M198+N198+P198)</f>
        <v>6421.7999999999993</v>
      </c>
      <c r="T198" s="34">
        <f t="shared" ref="T198" si="198">I198-R198</f>
        <v>38767.879999999997</v>
      </c>
      <c r="U198" s="41" t="s">
        <v>401</v>
      </c>
      <c r="V198" s="29"/>
    </row>
    <row r="199" spans="1:22" s="30" customFormat="1" ht="30" customHeight="1" x14ac:dyDescent="0.25">
      <c r="A199" s="68">
        <v>193</v>
      </c>
      <c r="B199" s="31" t="s">
        <v>240</v>
      </c>
      <c r="C199" s="72" t="s">
        <v>299</v>
      </c>
      <c r="D199" s="31" t="s">
        <v>186</v>
      </c>
      <c r="E199" s="31" t="s">
        <v>104</v>
      </c>
      <c r="F199" s="72" t="s">
        <v>282</v>
      </c>
      <c r="G199" s="33" t="s">
        <v>283</v>
      </c>
      <c r="H199" s="33" t="s">
        <v>283</v>
      </c>
      <c r="I199" s="22">
        <v>42000</v>
      </c>
      <c r="J199" s="22">
        <v>724.92</v>
      </c>
      <c r="K199" s="34">
        <v>25</v>
      </c>
      <c r="L199" s="22">
        <f t="shared" si="190"/>
        <v>1205.4000000000001</v>
      </c>
      <c r="M199" s="34">
        <f t="shared" ref="M199:M201" si="199">I199*7.1%</f>
        <v>2981.9999999999995</v>
      </c>
      <c r="N199" s="34">
        <f t="shared" ref="N199:N201" si="200">I199*1.1%</f>
        <v>462.00000000000006</v>
      </c>
      <c r="O199" s="22">
        <f t="shared" ref="O199:O201" si="201">I199*3.04%</f>
        <v>1276.8</v>
      </c>
      <c r="P199" s="34">
        <f t="shared" ref="P199:P201" si="202">I199*7.09%</f>
        <v>2977.8</v>
      </c>
      <c r="Q199" s="34">
        <f t="shared" ref="Q199:Q201" si="203">+L199+O199</f>
        <v>2482.1999999999998</v>
      </c>
      <c r="R199" s="34">
        <f t="shared" ref="R199:R201" si="204">SUM(J199+K199+L199+O199)</f>
        <v>3232.12</v>
      </c>
      <c r="S199" s="34">
        <f t="shared" ref="S199:S201" si="205">SUM(M199+N199+P199)</f>
        <v>6421.7999999999993</v>
      </c>
      <c r="T199" s="34">
        <f t="shared" ref="T199:T201" si="206">I199-R199</f>
        <v>38767.879999999997</v>
      </c>
      <c r="U199" s="41" t="s">
        <v>401</v>
      </c>
      <c r="V199" s="29"/>
    </row>
    <row r="200" spans="1:22" s="30" customFormat="1" ht="30" customHeight="1" x14ac:dyDescent="0.25">
      <c r="A200" s="68">
        <v>194</v>
      </c>
      <c r="B200" s="31" t="s">
        <v>307</v>
      </c>
      <c r="C200" s="72" t="s">
        <v>300</v>
      </c>
      <c r="D200" s="31" t="s">
        <v>186</v>
      </c>
      <c r="E200" s="31" t="s">
        <v>296</v>
      </c>
      <c r="F200" s="72" t="s">
        <v>282</v>
      </c>
      <c r="G200" s="33" t="s">
        <v>283</v>
      </c>
      <c r="H200" s="33" t="s">
        <v>283</v>
      </c>
      <c r="I200" s="22">
        <v>40000</v>
      </c>
      <c r="J200" s="22">
        <v>442.65</v>
      </c>
      <c r="K200" s="34">
        <v>25</v>
      </c>
      <c r="L200" s="22">
        <f t="shared" si="190"/>
        <v>1148</v>
      </c>
      <c r="M200" s="34">
        <f t="shared" si="199"/>
        <v>2839.9999999999995</v>
      </c>
      <c r="N200" s="34">
        <f t="shared" si="200"/>
        <v>440.00000000000006</v>
      </c>
      <c r="O200" s="22">
        <f t="shared" si="201"/>
        <v>1216</v>
      </c>
      <c r="P200" s="34">
        <f t="shared" si="202"/>
        <v>2836</v>
      </c>
      <c r="Q200" s="34">
        <f t="shared" si="203"/>
        <v>2364</v>
      </c>
      <c r="R200" s="34">
        <f t="shared" si="204"/>
        <v>2831.65</v>
      </c>
      <c r="S200" s="34">
        <f t="shared" si="205"/>
        <v>6116</v>
      </c>
      <c r="T200" s="34">
        <f t="shared" si="206"/>
        <v>37168.35</v>
      </c>
      <c r="U200" s="41" t="s">
        <v>401</v>
      </c>
      <c r="V200" s="29"/>
    </row>
    <row r="201" spans="1:22" s="2" customFormat="1" ht="30" customHeight="1" x14ac:dyDescent="0.25">
      <c r="A201" s="68">
        <v>195</v>
      </c>
      <c r="B201" s="27" t="s">
        <v>389</v>
      </c>
      <c r="C201" s="68" t="s">
        <v>300</v>
      </c>
      <c r="D201" s="27" t="s">
        <v>186</v>
      </c>
      <c r="E201" s="27" t="s">
        <v>76</v>
      </c>
      <c r="F201" s="68" t="s">
        <v>282</v>
      </c>
      <c r="G201" s="28" t="s">
        <v>283</v>
      </c>
      <c r="H201" s="28" t="s">
        <v>283</v>
      </c>
      <c r="I201" s="22">
        <v>61000</v>
      </c>
      <c r="J201" s="22">
        <v>3674.86</v>
      </c>
      <c r="K201" s="22">
        <v>25</v>
      </c>
      <c r="L201" s="22">
        <f t="shared" si="190"/>
        <v>1750.7</v>
      </c>
      <c r="M201" s="22">
        <f t="shared" si="199"/>
        <v>4331</v>
      </c>
      <c r="N201" s="22">
        <f t="shared" si="200"/>
        <v>671.00000000000011</v>
      </c>
      <c r="O201" s="22">
        <f t="shared" si="201"/>
        <v>1854.4</v>
      </c>
      <c r="P201" s="22">
        <f t="shared" si="202"/>
        <v>4324.9000000000005</v>
      </c>
      <c r="Q201" s="22">
        <f t="shared" si="203"/>
        <v>3605.1000000000004</v>
      </c>
      <c r="R201" s="22">
        <f t="shared" si="204"/>
        <v>7304.9600000000009</v>
      </c>
      <c r="S201" s="22">
        <f t="shared" si="205"/>
        <v>9326.9000000000015</v>
      </c>
      <c r="T201" s="22">
        <f t="shared" si="206"/>
        <v>53695.040000000001</v>
      </c>
      <c r="U201" s="41" t="s">
        <v>401</v>
      </c>
      <c r="V201" s="17"/>
    </row>
    <row r="202" spans="1:22" s="30" customFormat="1" ht="30" customHeight="1" x14ac:dyDescent="0.25">
      <c r="A202" s="68">
        <v>196</v>
      </c>
      <c r="B202" s="31" t="s">
        <v>130</v>
      </c>
      <c r="C202" s="72" t="s">
        <v>300</v>
      </c>
      <c r="D202" s="31" t="s">
        <v>131</v>
      </c>
      <c r="E202" s="31" t="s">
        <v>1</v>
      </c>
      <c r="F202" s="72" t="s">
        <v>282</v>
      </c>
      <c r="G202" s="33" t="s">
        <v>283</v>
      </c>
      <c r="H202" s="33" t="s">
        <v>283</v>
      </c>
      <c r="I202" s="22">
        <v>50000</v>
      </c>
      <c r="J202" s="22">
        <v>1854</v>
      </c>
      <c r="K202" s="34">
        <v>25</v>
      </c>
      <c r="L202" s="22">
        <f t="shared" si="190"/>
        <v>1435</v>
      </c>
      <c r="M202" s="34">
        <f t="shared" ref="M202:M230" si="207">I202*7.1%</f>
        <v>3549.9999999999995</v>
      </c>
      <c r="N202" s="34">
        <f t="shared" ref="N202:N225" si="208">I202*1.1%</f>
        <v>550</v>
      </c>
      <c r="O202" s="22">
        <f t="shared" ref="O202:O225" si="209">I202*3.04%</f>
        <v>1520</v>
      </c>
      <c r="P202" s="34">
        <f t="shared" ref="P202:P225" si="210">I202*7.09%</f>
        <v>3545.0000000000005</v>
      </c>
      <c r="Q202" s="34">
        <f t="shared" ref="Q202:Q225" si="211">+L202+O202</f>
        <v>2955</v>
      </c>
      <c r="R202" s="34">
        <f t="shared" ref="R202:R225" si="212">SUM(J202+K202+L202+O202)</f>
        <v>4834</v>
      </c>
      <c r="S202" s="34">
        <f t="shared" ref="S202:S225" si="213">SUM(M202+N202+P202)</f>
        <v>7645</v>
      </c>
      <c r="T202" s="34">
        <f t="shared" ref="T202:T225" si="214">I202-R202</f>
        <v>45166</v>
      </c>
      <c r="U202" s="41" t="s">
        <v>401</v>
      </c>
      <c r="V202" s="29"/>
    </row>
    <row r="203" spans="1:22" s="30" customFormat="1" ht="30" customHeight="1" x14ac:dyDescent="0.25">
      <c r="A203" s="68">
        <v>197</v>
      </c>
      <c r="B203" s="31" t="s">
        <v>187</v>
      </c>
      <c r="C203" s="72" t="s">
        <v>299</v>
      </c>
      <c r="D203" s="31" t="s">
        <v>131</v>
      </c>
      <c r="E203" s="31" t="s">
        <v>108</v>
      </c>
      <c r="F203" s="72" t="s">
        <v>282</v>
      </c>
      <c r="G203" s="33" t="s">
        <v>283</v>
      </c>
      <c r="H203" s="33" t="s">
        <v>283</v>
      </c>
      <c r="I203" s="22">
        <v>45000</v>
      </c>
      <c r="J203" s="22">
        <v>1148.33</v>
      </c>
      <c r="K203" s="34">
        <v>25</v>
      </c>
      <c r="L203" s="22">
        <f t="shared" si="190"/>
        <v>1291.5</v>
      </c>
      <c r="M203" s="34">
        <f t="shared" si="207"/>
        <v>3194.9999999999995</v>
      </c>
      <c r="N203" s="34">
        <f t="shared" si="208"/>
        <v>495.00000000000006</v>
      </c>
      <c r="O203" s="22">
        <f t="shared" si="209"/>
        <v>1368</v>
      </c>
      <c r="P203" s="34">
        <f t="shared" si="210"/>
        <v>3190.5</v>
      </c>
      <c r="Q203" s="34">
        <f t="shared" si="211"/>
        <v>2659.5</v>
      </c>
      <c r="R203" s="34">
        <f t="shared" si="212"/>
        <v>3832.83</v>
      </c>
      <c r="S203" s="34">
        <f t="shared" si="213"/>
        <v>6880.5</v>
      </c>
      <c r="T203" s="34">
        <f t="shared" si="214"/>
        <v>41167.17</v>
      </c>
      <c r="U203" s="41" t="s">
        <v>401</v>
      </c>
      <c r="V203" s="29"/>
    </row>
    <row r="204" spans="1:22" s="30" customFormat="1" ht="30" customHeight="1" x14ac:dyDescent="0.25">
      <c r="A204" s="68">
        <v>198</v>
      </c>
      <c r="B204" s="31" t="s">
        <v>279</v>
      </c>
      <c r="C204" s="72" t="s">
        <v>300</v>
      </c>
      <c r="D204" s="31" t="s">
        <v>131</v>
      </c>
      <c r="E204" s="31" t="s">
        <v>15</v>
      </c>
      <c r="F204" s="72" t="s">
        <v>282</v>
      </c>
      <c r="G204" s="33" t="s">
        <v>283</v>
      </c>
      <c r="H204" s="33" t="s">
        <v>283</v>
      </c>
      <c r="I204" s="22">
        <v>50000</v>
      </c>
      <c r="J204" s="22">
        <v>1854</v>
      </c>
      <c r="K204" s="34">
        <v>25</v>
      </c>
      <c r="L204" s="22">
        <f t="shared" si="190"/>
        <v>1435</v>
      </c>
      <c r="M204" s="34">
        <f t="shared" si="207"/>
        <v>3549.9999999999995</v>
      </c>
      <c r="N204" s="34">
        <f t="shared" si="208"/>
        <v>550</v>
      </c>
      <c r="O204" s="22">
        <f t="shared" si="209"/>
        <v>1520</v>
      </c>
      <c r="P204" s="34">
        <f t="shared" si="210"/>
        <v>3545.0000000000005</v>
      </c>
      <c r="Q204" s="34">
        <f t="shared" si="211"/>
        <v>2955</v>
      </c>
      <c r="R204" s="34">
        <f t="shared" si="212"/>
        <v>4834</v>
      </c>
      <c r="S204" s="34">
        <f t="shared" si="213"/>
        <v>7645</v>
      </c>
      <c r="T204" s="34">
        <f t="shared" si="214"/>
        <v>45166</v>
      </c>
      <c r="U204" s="41" t="s">
        <v>401</v>
      </c>
      <c r="V204" s="29"/>
    </row>
    <row r="205" spans="1:22" s="30" customFormat="1" ht="30" customHeight="1" x14ac:dyDescent="0.25">
      <c r="A205" s="68">
        <v>199</v>
      </c>
      <c r="B205" s="31" t="s">
        <v>133</v>
      </c>
      <c r="C205" s="72" t="s">
        <v>299</v>
      </c>
      <c r="D205" s="31" t="s">
        <v>132</v>
      </c>
      <c r="E205" s="31" t="s">
        <v>1</v>
      </c>
      <c r="F205" s="72" t="s">
        <v>282</v>
      </c>
      <c r="G205" s="33" t="s">
        <v>283</v>
      </c>
      <c r="H205" s="33" t="s">
        <v>283</v>
      </c>
      <c r="I205" s="22">
        <v>50000</v>
      </c>
      <c r="J205" s="22">
        <v>1854</v>
      </c>
      <c r="K205" s="34">
        <v>25</v>
      </c>
      <c r="L205" s="22">
        <f t="shared" si="190"/>
        <v>1435</v>
      </c>
      <c r="M205" s="34">
        <f t="shared" si="207"/>
        <v>3549.9999999999995</v>
      </c>
      <c r="N205" s="34">
        <f t="shared" si="208"/>
        <v>550</v>
      </c>
      <c r="O205" s="22">
        <f t="shared" si="209"/>
        <v>1520</v>
      </c>
      <c r="P205" s="34">
        <f t="shared" si="210"/>
        <v>3545.0000000000005</v>
      </c>
      <c r="Q205" s="34">
        <f t="shared" si="211"/>
        <v>2955</v>
      </c>
      <c r="R205" s="34">
        <f t="shared" si="212"/>
        <v>4834</v>
      </c>
      <c r="S205" s="34">
        <f t="shared" si="213"/>
        <v>7645</v>
      </c>
      <c r="T205" s="34">
        <f t="shared" si="214"/>
        <v>45166</v>
      </c>
      <c r="U205" s="41" t="s">
        <v>401</v>
      </c>
      <c r="V205" s="29"/>
    </row>
    <row r="206" spans="1:22" s="30" customFormat="1" ht="30" customHeight="1" x14ac:dyDescent="0.25">
      <c r="A206" s="68">
        <v>200</v>
      </c>
      <c r="B206" s="31" t="s">
        <v>188</v>
      </c>
      <c r="C206" s="72" t="s">
        <v>299</v>
      </c>
      <c r="D206" s="31" t="s">
        <v>132</v>
      </c>
      <c r="E206" s="31" t="s">
        <v>108</v>
      </c>
      <c r="F206" s="72" t="s">
        <v>282</v>
      </c>
      <c r="G206" s="33" t="s">
        <v>283</v>
      </c>
      <c r="H206" s="33" t="s">
        <v>283</v>
      </c>
      <c r="I206" s="22">
        <v>45000</v>
      </c>
      <c r="J206" s="22">
        <v>1148.33</v>
      </c>
      <c r="K206" s="34">
        <v>25</v>
      </c>
      <c r="L206" s="22">
        <f t="shared" si="190"/>
        <v>1291.5</v>
      </c>
      <c r="M206" s="34">
        <f t="shared" si="207"/>
        <v>3194.9999999999995</v>
      </c>
      <c r="N206" s="34">
        <f t="shared" si="208"/>
        <v>495.00000000000006</v>
      </c>
      <c r="O206" s="22">
        <f t="shared" si="209"/>
        <v>1368</v>
      </c>
      <c r="P206" s="34">
        <f t="shared" si="210"/>
        <v>3190.5</v>
      </c>
      <c r="Q206" s="34">
        <f t="shared" si="211"/>
        <v>2659.5</v>
      </c>
      <c r="R206" s="34">
        <f t="shared" si="212"/>
        <v>3832.83</v>
      </c>
      <c r="S206" s="34">
        <f t="shared" si="213"/>
        <v>6880.5</v>
      </c>
      <c r="T206" s="34">
        <f t="shared" si="214"/>
        <v>41167.17</v>
      </c>
      <c r="U206" s="41" t="s">
        <v>401</v>
      </c>
      <c r="V206" s="29"/>
    </row>
    <row r="207" spans="1:22" s="30" customFormat="1" ht="30" customHeight="1" x14ac:dyDescent="0.25">
      <c r="A207" s="68">
        <v>201</v>
      </c>
      <c r="B207" s="31" t="s">
        <v>241</v>
      </c>
      <c r="C207" s="72" t="s">
        <v>299</v>
      </c>
      <c r="D207" s="32" t="s">
        <v>132</v>
      </c>
      <c r="E207" s="31" t="s">
        <v>104</v>
      </c>
      <c r="F207" s="72" t="s">
        <v>282</v>
      </c>
      <c r="G207" s="33" t="s">
        <v>283</v>
      </c>
      <c r="H207" s="33" t="s">
        <v>283</v>
      </c>
      <c r="I207" s="22">
        <v>42000</v>
      </c>
      <c r="J207" s="22">
        <v>724.92</v>
      </c>
      <c r="K207" s="34">
        <v>25</v>
      </c>
      <c r="L207" s="22">
        <f t="shared" si="190"/>
        <v>1205.4000000000001</v>
      </c>
      <c r="M207" s="34">
        <f t="shared" si="207"/>
        <v>2981.9999999999995</v>
      </c>
      <c r="N207" s="34">
        <f t="shared" si="208"/>
        <v>462.00000000000006</v>
      </c>
      <c r="O207" s="22">
        <f t="shared" si="209"/>
        <v>1276.8</v>
      </c>
      <c r="P207" s="34">
        <f t="shared" si="210"/>
        <v>2977.8</v>
      </c>
      <c r="Q207" s="34">
        <f t="shared" si="211"/>
        <v>2482.1999999999998</v>
      </c>
      <c r="R207" s="34">
        <f t="shared" si="212"/>
        <v>3232.12</v>
      </c>
      <c r="S207" s="34">
        <f t="shared" si="213"/>
        <v>6421.7999999999993</v>
      </c>
      <c r="T207" s="34">
        <f t="shared" si="214"/>
        <v>38767.879999999997</v>
      </c>
      <c r="U207" s="41" t="s">
        <v>401</v>
      </c>
      <c r="V207" s="29"/>
    </row>
    <row r="208" spans="1:22" s="30" customFormat="1" ht="30" customHeight="1" x14ac:dyDescent="0.25">
      <c r="A208" s="68">
        <v>202</v>
      </c>
      <c r="B208" s="31" t="s">
        <v>243</v>
      </c>
      <c r="C208" s="72" t="s">
        <v>299</v>
      </c>
      <c r="D208" s="32" t="s">
        <v>242</v>
      </c>
      <c r="E208" s="31" t="s">
        <v>104</v>
      </c>
      <c r="F208" s="72" t="s">
        <v>282</v>
      </c>
      <c r="G208" s="33" t="s">
        <v>283</v>
      </c>
      <c r="H208" s="33" t="s">
        <v>283</v>
      </c>
      <c r="I208" s="22">
        <v>42000</v>
      </c>
      <c r="J208" s="22">
        <v>724.92</v>
      </c>
      <c r="K208" s="34">
        <v>25</v>
      </c>
      <c r="L208" s="22">
        <f t="shared" si="190"/>
        <v>1205.4000000000001</v>
      </c>
      <c r="M208" s="34">
        <f t="shared" si="207"/>
        <v>2981.9999999999995</v>
      </c>
      <c r="N208" s="34">
        <f t="shared" si="208"/>
        <v>462.00000000000006</v>
      </c>
      <c r="O208" s="22">
        <f t="shared" si="209"/>
        <v>1276.8</v>
      </c>
      <c r="P208" s="34">
        <f t="shared" si="210"/>
        <v>2977.8</v>
      </c>
      <c r="Q208" s="34">
        <f t="shared" si="211"/>
        <v>2482.1999999999998</v>
      </c>
      <c r="R208" s="34">
        <f t="shared" si="212"/>
        <v>3232.12</v>
      </c>
      <c r="S208" s="34">
        <f t="shared" si="213"/>
        <v>6421.7999999999993</v>
      </c>
      <c r="T208" s="34">
        <f t="shared" si="214"/>
        <v>38767.879999999997</v>
      </c>
      <c r="U208" s="41" t="s">
        <v>401</v>
      </c>
      <c r="V208" s="29"/>
    </row>
    <row r="209" spans="1:22" s="30" customFormat="1" ht="30" customHeight="1" x14ac:dyDescent="0.25">
      <c r="A209" s="68">
        <v>203</v>
      </c>
      <c r="B209" s="31" t="s">
        <v>189</v>
      </c>
      <c r="C209" s="72" t="s">
        <v>299</v>
      </c>
      <c r="D209" s="31" t="s">
        <v>134</v>
      </c>
      <c r="E209" s="31" t="s">
        <v>108</v>
      </c>
      <c r="F209" s="72" t="s">
        <v>282</v>
      </c>
      <c r="G209" s="33" t="s">
        <v>283</v>
      </c>
      <c r="H209" s="33" t="s">
        <v>283</v>
      </c>
      <c r="I209" s="22">
        <v>45000</v>
      </c>
      <c r="J209" s="22">
        <v>1148.33</v>
      </c>
      <c r="K209" s="34">
        <v>25</v>
      </c>
      <c r="L209" s="22">
        <f t="shared" si="190"/>
        <v>1291.5</v>
      </c>
      <c r="M209" s="34">
        <f t="shared" si="207"/>
        <v>3194.9999999999995</v>
      </c>
      <c r="N209" s="34">
        <f t="shared" si="208"/>
        <v>495.00000000000006</v>
      </c>
      <c r="O209" s="22">
        <f t="shared" si="209"/>
        <v>1368</v>
      </c>
      <c r="P209" s="34">
        <f t="shared" si="210"/>
        <v>3190.5</v>
      </c>
      <c r="Q209" s="34">
        <f t="shared" si="211"/>
        <v>2659.5</v>
      </c>
      <c r="R209" s="34">
        <f t="shared" si="212"/>
        <v>3832.83</v>
      </c>
      <c r="S209" s="34">
        <f t="shared" si="213"/>
        <v>6880.5</v>
      </c>
      <c r="T209" s="34">
        <f t="shared" si="214"/>
        <v>41167.17</v>
      </c>
      <c r="U209" s="41" t="s">
        <v>401</v>
      </c>
      <c r="V209" s="29"/>
    </row>
    <row r="210" spans="1:22" s="30" customFormat="1" ht="30" customHeight="1" x14ac:dyDescent="0.25">
      <c r="A210" s="68">
        <v>204</v>
      </c>
      <c r="B210" s="31" t="s">
        <v>135</v>
      </c>
      <c r="C210" s="72" t="s">
        <v>300</v>
      </c>
      <c r="D210" s="31" t="s">
        <v>134</v>
      </c>
      <c r="E210" s="31" t="s">
        <v>15</v>
      </c>
      <c r="F210" s="72" t="s">
        <v>282</v>
      </c>
      <c r="G210" s="33" t="s">
        <v>283</v>
      </c>
      <c r="H210" s="33" t="s">
        <v>283</v>
      </c>
      <c r="I210" s="22">
        <v>50000</v>
      </c>
      <c r="J210" s="22">
        <v>1854</v>
      </c>
      <c r="K210" s="34">
        <v>25</v>
      </c>
      <c r="L210" s="22">
        <f t="shared" si="190"/>
        <v>1435</v>
      </c>
      <c r="M210" s="34">
        <f t="shared" si="207"/>
        <v>3549.9999999999995</v>
      </c>
      <c r="N210" s="34">
        <f t="shared" si="208"/>
        <v>550</v>
      </c>
      <c r="O210" s="22">
        <f t="shared" si="209"/>
        <v>1520</v>
      </c>
      <c r="P210" s="34">
        <f t="shared" si="210"/>
        <v>3545.0000000000005</v>
      </c>
      <c r="Q210" s="34">
        <f t="shared" si="211"/>
        <v>2955</v>
      </c>
      <c r="R210" s="34">
        <f t="shared" si="212"/>
        <v>4834</v>
      </c>
      <c r="S210" s="34">
        <f t="shared" si="213"/>
        <v>7645</v>
      </c>
      <c r="T210" s="34">
        <f t="shared" si="214"/>
        <v>45166</v>
      </c>
      <c r="U210" s="41" t="s">
        <v>401</v>
      </c>
      <c r="V210" s="29"/>
    </row>
    <row r="211" spans="1:22" s="30" customFormat="1" ht="30" customHeight="1" x14ac:dyDescent="0.25">
      <c r="A211" s="68">
        <v>205</v>
      </c>
      <c r="B211" s="31" t="s">
        <v>190</v>
      </c>
      <c r="C211" s="72" t="s">
        <v>299</v>
      </c>
      <c r="D211" s="31" t="s">
        <v>134</v>
      </c>
      <c r="E211" s="31" t="s">
        <v>104</v>
      </c>
      <c r="F211" s="72" t="s">
        <v>282</v>
      </c>
      <c r="G211" s="33" t="s">
        <v>283</v>
      </c>
      <c r="H211" s="33" t="s">
        <v>283</v>
      </c>
      <c r="I211" s="22">
        <v>27000</v>
      </c>
      <c r="J211" s="22">
        <v>0</v>
      </c>
      <c r="K211" s="34">
        <v>25</v>
      </c>
      <c r="L211" s="22">
        <f t="shared" si="190"/>
        <v>774.9</v>
      </c>
      <c r="M211" s="34">
        <f t="shared" si="207"/>
        <v>1916.9999999999998</v>
      </c>
      <c r="N211" s="34">
        <f t="shared" si="208"/>
        <v>297.00000000000006</v>
      </c>
      <c r="O211" s="22">
        <f t="shared" si="209"/>
        <v>820.8</v>
      </c>
      <c r="P211" s="34">
        <f t="shared" si="210"/>
        <v>1914.3000000000002</v>
      </c>
      <c r="Q211" s="34">
        <f t="shared" si="211"/>
        <v>1595.6999999999998</v>
      </c>
      <c r="R211" s="34">
        <f t="shared" si="212"/>
        <v>1620.6999999999998</v>
      </c>
      <c r="S211" s="34">
        <f t="shared" si="213"/>
        <v>4128.3</v>
      </c>
      <c r="T211" s="34">
        <f t="shared" si="214"/>
        <v>25379.3</v>
      </c>
      <c r="U211" s="41" t="s">
        <v>401</v>
      </c>
      <c r="V211" s="29"/>
    </row>
    <row r="212" spans="1:22" s="30" customFormat="1" ht="30" customHeight="1" x14ac:dyDescent="0.25">
      <c r="A212" s="68">
        <v>206</v>
      </c>
      <c r="B212" s="31" t="s">
        <v>244</v>
      </c>
      <c r="C212" s="72" t="s">
        <v>299</v>
      </c>
      <c r="D212" s="31" t="s">
        <v>134</v>
      </c>
      <c r="E212" s="31" t="s">
        <v>15</v>
      </c>
      <c r="F212" s="72" t="s">
        <v>282</v>
      </c>
      <c r="G212" s="33" t="s">
        <v>283</v>
      </c>
      <c r="H212" s="33" t="s">
        <v>283</v>
      </c>
      <c r="I212" s="22">
        <v>50000</v>
      </c>
      <c r="J212" s="22">
        <v>1854</v>
      </c>
      <c r="K212" s="34">
        <v>25</v>
      </c>
      <c r="L212" s="22">
        <f t="shared" si="190"/>
        <v>1435</v>
      </c>
      <c r="M212" s="34">
        <f t="shared" si="207"/>
        <v>3549.9999999999995</v>
      </c>
      <c r="N212" s="34">
        <f t="shared" si="208"/>
        <v>550</v>
      </c>
      <c r="O212" s="22">
        <f t="shared" si="209"/>
        <v>1520</v>
      </c>
      <c r="P212" s="34">
        <f t="shared" si="210"/>
        <v>3545.0000000000005</v>
      </c>
      <c r="Q212" s="34">
        <f t="shared" si="211"/>
        <v>2955</v>
      </c>
      <c r="R212" s="34">
        <f t="shared" si="212"/>
        <v>4834</v>
      </c>
      <c r="S212" s="34">
        <f t="shared" si="213"/>
        <v>7645</v>
      </c>
      <c r="T212" s="34">
        <f t="shared" si="214"/>
        <v>45166</v>
      </c>
      <c r="U212" s="41" t="s">
        <v>401</v>
      </c>
      <c r="V212" s="29"/>
    </row>
    <row r="213" spans="1:22" s="30" customFormat="1" ht="30" customHeight="1" x14ac:dyDescent="0.25">
      <c r="A213" s="68">
        <v>207</v>
      </c>
      <c r="B213" s="31" t="s">
        <v>280</v>
      </c>
      <c r="C213" s="72" t="s">
        <v>299</v>
      </c>
      <c r="D213" s="31" t="s">
        <v>134</v>
      </c>
      <c r="E213" s="31" t="s">
        <v>1</v>
      </c>
      <c r="F213" s="72" t="s">
        <v>282</v>
      </c>
      <c r="G213" s="33" t="s">
        <v>283</v>
      </c>
      <c r="H213" s="33" t="s">
        <v>283</v>
      </c>
      <c r="I213" s="22">
        <v>50000</v>
      </c>
      <c r="J213" s="22">
        <v>1651.48</v>
      </c>
      <c r="K213" s="34">
        <v>25</v>
      </c>
      <c r="L213" s="22">
        <f t="shared" si="190"/>
        <v>1435</v>
      </c>
      <c r="M213" s="34">
        <f t="shared" si="207"/>
        <v>3549.9999999999995</v>
      </c>
      <c r="N213" s="34">
        <f t="shared" si="208"/>
        <v>550</v>
      </c>
      <c r="O213" s="22">
        <f t="shared" si="209"/>
        <v>1520</v>
      </c>
      <c r="P213" s="34">
        <f t="shared" si="210"/>
        <v>3545.0000000000005</v>
      </c>
      <c r="Q213" s="34">
        <f t="shared" si="211"/>
        <v>2955</v>
      </c>
      <c r="R213" s="34">
        <f t="shared" si="212"/>
        <v>4631.4799999999996</v>
      </c>
      <c r="S213" s="34">
        <f t="shared" si="213"/>
        <v>7645</v>
      </c>
      <c r="T213" s="34">
        <f t="shared" si="214"/>
        <v>45368.520000000004</v>
      </c>
      <c r="U213" s="41" t="s">
        <v>401</v>
      </c>
      <c r="V213" s="29"/>
    </row>
    <row r="214" spans="1:22" s="30" customFormat="1" ht="30" customHeight="1" x14ac:dyDescent="0.25">
      <c r="A214" s="68">
        <v>208</v>
      </c>
      <c r="B214" s="31" t="s">
        <v>138</v>
      </c>
      <c r="C214" s="72" t="s">
        <v>300</v>
      </c>
      <c r="D214" s="31" t="s">
        <v>136</v>
      </c>
      <c r="E214" s="31" t="s">
        <v>108</v>
      </c>
      <c r="F214" s="72" t="s">
        <v>282</v>
      </c>
      <c r="G214" s="33" t="s">
        <v>283</v>
      </c>
      <c r="H214" s="33" t="s">
        <v>283</v>
      </c>
      <c r="I214" s="22">
        <v>45000</v>
      </c>
      <c r="J214" s="22">
        <v>945.81</v>
      </c>
      <c r="K214" s="34">
        <v>25</v>
      </c>
      <c r="L214" s="22">
        <f t="shared" si="190"/>
        <v>1291.5</v>
      </c>
      <c r="M214" s="34">
        <f t="shared" si="207"/>
        <v>3194.9999999999995</v>
      </c>
      <c r="N214" s="34">
        <f t="shared" si="208"/>
        <v>495.00000000000006</v>
      </c>
      <c r="O214" s="22">
        <f t="shared" si="209"/>
        <v>1368</v>
      </c>
      <c r="P214" s="34">
        <f t="shared" si="210"/>
        <v>3190.5</v>
      </c>
      <c r="Q214" s="34">
        <f t="shared" si="211"/>
        <v>2659.5</v>
      </c>
      <c r="R214" s="34">
        <f t="shared" si="212"/>
        <v>3630.31</v>
      </c>
      <c r="S214" s="34">
        <f t="shared" si="213"/>
        <v>6880.5</v>
      </c>
      <c r="T214" s="34">
        <f t="shared" si="214"/>
        <v>41369.69</v>
      </c>
      <c r="U214" s="41" t="s">
        <v>401</v>
      </c>
      <c r="V214" s="29"/>
    </row>
    <row r="215" spans="1:22" s="30" customFormat="1" ht="30" customHeight="1" x14ac:dyDescent="0.25">
      <c r="A215" s="68">
        <v>209</v>
      </c>
      <c r="B215" s="31" t="s">
        <v>139</v>
      </c>
      <c r="C215" s="72" t="s">
        <v>300</v>
      </c>
      <c r="D215" s="31" t="s">
        <v>136</v>
      </c>
      <c r="E215" s="31" t="s">
        <v>48</v>
      </c>
      <c r="F215" s="72" t="s">
        <v>282</v>
      </c>
      <c r="G215" s="33" t="s">
        <v>283</v>
      </c>
      <c r="H215" s="33" t="s">
        <v>283</v>
      </c>
      <c r="I215" s="22">
        <v>41000</v>
      </c>
      <c r="J215" s="22">
        <v>583.79</v>
      </c>
      <c r="K215" s="34">
        <v>25</v>
      </c>
      <c r="L215" s="22">
        <f t="shared" si="190"/>
        <v>1176.7</v>
      </c>
      <c r="M215" s="34">
        <f t="shared" si="207"/>
        <v>2910.9999999999995</v>
      </c>
      <c r="N215" s="34">
        <f t="shared" si="208"/>
        <v>451.00000000000006</v>
      </c>
      <c r="O215" s="22">
        <f t="shared" si="209"/>
        <v>1246.4000000000001</v>
      </c>
      <c r="P215" s="34">
        <f t="shared" si="210"/>
        <v>2906.9</v>
      </c>
      <c r="Q215" s="34">
        <f t="shared" si="211"/>
        <v>2423.1000000000004</v>
      </c>
      <c r="R215" s="34">
        <f t="shared" si="212"/>
        <v>3031.8900000000003</v>
      </c>
      <c r="S215" s="34">
        <f t="shared" si="213"/>
        <v>6268.9</v>
      </c>
      <c r="T215" s="34">
        <f t="shared" si="214"/>
        <v>37968.11</v>
      </c>
      <c r="U215" s="41" t="s">
        <v>401</v>
      </c>
      <c r="V215" s="29"/>
    </row>
    <row r="216" spans="1:22" s="30" customFormat="1" ht="30" customHeight="1" x14ac:dyDescent="0.25">
      <c r="A216" s="68">
        <v>210</v>
      </c>
      <c r="B216" s="31" t="s">
        <v>140</v>
      </c>
      <c r="C216" s="72" t="s">
        <v>299</v>
      </c>
      <c r="D216" s="31" t="s">
        <v>136</v>
      </c>
      <c r="E216" s="31" t="s">
        <v>108</v>
      </c>
      <c r="F216" s="72" t="s">
        <v>282</v>
      </c>
      <c r="G216" s="33" t="s">
        <v>283</v>
      </c>
      <c r="H216" s="33" t="s">
        <v>283</v>
      </c>
      <c r="I216" s="22">
        <v>45000</v>
      </c>
      <c r="J216" s="22">
        <v>1148.33</v>
      </c>
      <c r="K216" s="34">
        <v>25</v>
      </c>
      <c r="L216" s="22">
        <f t="shared" si="190"/>
        <v>1291.5</v>
      </c>
      <c r="M216" s="34">
        <f t="shared" si="207"/>
        <v>3194.9999999999995</v>
      </c>
      <c r="N216" s="34">
        <f t="shared" si="208"/>
        <v>495.00000000000006</v>
      </c>
      <c r="O216" s="22">
        <f t="shared" si="209"/>
        <v>1368</v>
      </c>
      <c r="P216" s="34">
        <f t="shared" si="210"/>
        <v>3190.5</v>
      </c>
      <c r="Q216" s="34">
        <f t="shared" si="211"/>
        <v>2659.5</v>
      </c>
      <c r="R216" s="34">
        <f t="shared" si="212"/>
        <v>3832.83</v>
      </c>
      <c r="S216" s="34">
        <f t="shared" si="213"/>
        <v>6880.5</v>
      </c>
      <c r="T216" s="34">
        <f t="shared" si="214"/>
        <v>41167.17</v>
      </c>
      <c r="U216" s="41" t="s">
        <v>401</v>
      </c>
      <c r="V216" s="29"/>
    </row>
    <row r="217" spans="1:22" s="30" customFormat="1" ht="30" customHeight="1" x14ac:dyDescent="0.25">
      <c r="A217" s="68">
        <v>211</v>
      </c>
      <c r="B217" s="31" t="s">
        <v>191</v>
      </c>
      <c r="C217" s="72" t="s">
        <v>300</v>
      </c>
      <c r="D217" s="31" t="s">
        <v>136</v>
      </c>
      <c r="E217" s="31" t="s">
        <v>108</v>
      </c>
      <c r="F217" s="72" t="s">
        <v>282</v>
      </c>
      <c r="G217" s="33" t="s">
        <v>283</v>
      </c>
      <c r="H217" s="33" t="s">
        <v>283</v>
      </c>
      <c r="I217" s="22">
        <v>45000</v>
      </c>
      <c r="J217" s="22">
        <v>1148.33</v>
      </c>
      <c r="K217" s="34">
        <v>25</v>
      </c>
      <c r="L217" s="22">
        <f t="shared" si="190"/>
        <v>1291.5</v>
      </c>
      <c r="M217" s="34">
        <f t="shared" si="207"/>
        <v>3194.9999999999995</v>
      </c>
      <c r="N217" s="34">
        <f t="shared" si="208"/>
        <v>495.00000000000006</v>
      </c>
      <c r="O217" s="22">
        <f t="shared" si="209"/>
        <v>1368</v>
      </c>
      <c r="P217" s="34">
        <f t="shared" si="210"/>
        <v>3190.5</v>
      </c>
      <c r="Q217" s="34">
        <f t="shared" si="211"/>
        <v>2659.5</v>
      </c>
      <c r="R217" s="34">
        <f t="shared" si="212"/>
        <v>3832.83</v>
      </c>
      <c r="S217" s="34">
        <f t="shared" si="213"/>
        <v>6880.5</v>
      </c>
      <c r="T217" s="34">
        <f t="shared" si="214"/>
        <v>41167.17</v>
      </c>
      <c r="U217" s="41" t="s">
        <v>401</v>
      </c>
      <c r="V217" s="29"/>
    </row>
    <row r="218" spans="1:22" s="30" customFormat="1" ht="30" customHeight="1" x14ac:dyDescent="0.25">
      <c r="A218" s="68">
        <v>212</v>
      </c>
      <c r="B218" s="31" t="s">
        <v>197</v>
      </c>
      <c r="C218" s="72" t="s">
        <v>300</v>
      </c>
      <c r="D218" s="31" t="s">
        <v>136</v>
      </c>
      <c r="E218" s="31" t="s">
        <v>1</v>
      </c>
      <c r="F218" s="72" t="s">
        <v>282</v>
      </c>
      <c r="G218" s="33" t="s">
        <v>283</v>
      </c>
      <c r="H218" s="33" t="s">
        <v>283</v>
      </c>
      <c r="I218" s="22">
        <v>50000</v>
      </c>
      <c r="J218" s="22">
        <v>1448.96</v>
      </c>
      <c r="K218" s="34">
        <v>25</v>
      </c>
      <c r="L218" s="22">
        <f t="shared" si="190"/>
        <v>1435</v>
      </c>
      <c r="M218" s="34">
        <f t="shared" si="207"/>
        <v>3549.9999999999995</v>
      </c>
      <c r="N218" s="34">
        <f t="shared" si="208"/>
        <v>550</v>
      </c>
      <c r="O218" s="22">
        <f t="shared" si="209"/>
        <v>1520</v>
      </c>
      <c r="P218" s="34">
        <f t="shared" si="210"/>
        <v>3545.0000000000005</v>
      </c>
      <c r="Q218" s="34">
        <f t="shared" si="211"/>
        <v>2955</v>
      </c>
      <c r="R218" s="34">
        <f t="shared" si="212"/>
        <v>4428.96</v>
      </c>
      <c r="S218" s="34">
        <f t="shared" si="213"/>
        <v>7645</v>
      </c>
      <c r="T218" s="34">
        <f t="shared" si="214"/>
        <v>45571.040000000001</v>
      </c>
      <c r="U218" s="41" t="s">
        <v>401</v>
      </c>
      <c r="V218" s="29"/>
    </row>
    <row r="219" spans="1:22" s="30" customFormat="1" ht="30" customHeight="1" x14ac:dyDescent="0.25">
      <c r="A219" s="68">
        <v>213</v>
      </c>
      <c r="B219" s="31" t="s">
        <v>245</v>
      </c>
      <c r="C219" s="72" t="s">
        <v>300</v>
      </c>
      <c r="D219" s="31" t="s">
        <v>136</v>
      </c>
      <c r="E219" s="31" t="s">
        <v>48</v>
      </c>
      <c r="F219" s="72" t="s">
        <v>282</v>
      </c>
      <c r="G219" s="33" t="s">
        <v>283</v>
      </c>
      <c r="H219" s="33" t="s">
        <v>283</v>
      </c>
      <c r="I219" s="22">
        <v>41000</v>
      </c>
      <c r="J219" s="22">
        <v>583.79</v>
      </c>
      <c r="K219" s="34">
        <v>25</v>
      </c>
      <c r="L219" s="22">
        <f t="shared" si="190"/>
        <v>1176.7</v>
      </c>
      <c r="M219" s="34">
        <f t="shared" si="207"/>
        <v>2910.9999999999995</v>
      </c>
      <c r="N219" s="34">
        <f t="shared" si="208"/>
        <v>451.00000000000006</v>
      </c>
      <c r="O219" s="22">
        <f t="shared" si="209"/>
        <v>1246.4000000000001</v>
      </c>
      <c r="P219" s="34">
        <f t="shared" si="210"/>
        <v>2906.9</v>
      </c>
      <c r="Q219" s="34">
        <f t="shared" si="211"/>
        <v>2423.1000000000004</v>
      </c>
      <c r="R219" s="34">
        <f t="shared" si="212"/>
        <v>3031.8900000000003</v>
      </c>
      <c r="S219" s="34">
        <f t="shared" si="213"/>
        <v>6268.9</v>
      </c>
      <c r="T219" s="34">
        <f t="shared" si="214"/>
        <v>37968.11</v>
      </c>
      <c r="U219" s="41" t="s">
        <v>401</v>
      </c>
      <c r="V219" s="29"/>
    </row>
    <row r="220" spans="1:22" s="30" customFormat="1" ht="30" customHeight="1" x14ac:dyDescent="0.25">
      <c r="A220" s="68">
        <v>214</v>
      </c>
      <c r="B220" s="31" t="s">
        <v>281</v>
      </c>
      <c r="C220" s="72" t="s">
        <v>300</v>
      </c>
      <c r="D220" s="31" t="s">
        <v>136</v>
      </c>
      <c r="E220" s="31" t="s">
        <v>104</v>
      </c>
      <c r="F220" s="72" t="s">
        <v>282</v>
      </c>
      <c r="G220" s="33" t="s">
        <v>283</v>
      </c>
      <c r="H220" s="33" t="s">
        <v>283</v>
      </c>
      <c r="I220" s="22">
        <v>42000</v>
      </c>
      <c r="J220" s="22">
        <v>522.4</v>
      </c>
      <c r="K220" s="34">
        <v>25</v>
      </c>
      <c r="L220" s="22">
        <f t="shared" si="190"/>
        <v>1205.4000000000001</v>
      </c>
      <c r="M220" s="34">
        <f t="shared" si="207"/>
        <v>2981.9999999999995</v>
      </c>
      <c r="N220" s="34">
        <f t="shared" si="208"/>
        <v>462.00000000000006</v>
      </c>
      <c r="O220" s="22">
        <f t="shared" si="209"/>
        <v>1276.8</v>
      </c>
      <c r="P220" s="34">
        <f t="shared" si="210"/>
        <v>2977.8</v>
      </c>
      <c r="Q220" s="34">
        <f t="shared" si="211"/>
        <v>2482.1999999999998</v>
      </c>
      <c r="R220" s="34">
        <f t="shared" si="212"/>
        <v>3029.6000000000004</v>
      </c>
      <c r="S220" s="34">
        <f t="shared" si="213"/>
        <v>6421.7999999999993</v>
      </c>
      <c r="T220" s="34">
        <f t="shared" si="214"/>
        <v>38970.400000000001</v>
      </c>
      <c r="U220" s="41" t="s">
        <v>401</v>
      </c>
      <c r="V220" s="29"/>
    </row>
    <row r="221" spans="1:22" s="30" customFormat="1" ht="30" customHeight="1" x14ac:dyDescent="0.25">
      <c r="A221" s="68">
        <v>215</v>
      </c>
      <c r="B221" s="31" t="s">
        <v>308</v>
      </c>
      <c r="C221" s="72" t="s">
        <v>299</v>
      </c>
      <c r="D221" s="31" t="s">
        <v>204</v>
      </c>
      <c r="E221" s="31" t="s">
        <v>1</v>
      </c>
      <c r="F221" s="72" t="s">
        <v>282</v>
      </c>
      <c r="G221" s="33" t="s">
        <v>283</v>
      </c>
      <c r="H221" s="33" t="s">
        <v>283</v>
      </c>
      <c r="I221" s="22">
        <v>50000</v>
      </c>
      <c r="J221" s="22">
        <v>1854</v>
      </c>
      <c r="K221" s="34">
        <v>25</v>
      </c>
      <c r="L221" s="22">
        <f t="shared" si="190"/>
        <v>1435</v>
      </c>
      <c r="M221" s="34">
        <f t="shared" si="207"/>
        <v>3549.9999999999995</v>
      </c>
      <c r="N221" s="34">
        <f t="shared" si="208"/>
        <v>550</v>
      </c>
      <c r="O221" s="22">
        <f t="shared" si="209"/>
        <v>1520</v>
      </c>
      <c r="P221" s="34">
        <f t="shared" si="210"/>
        <v>3545.0000000000005</v>
      </c>
      <c r="Q221" s="34">
        <f t="shared" si="211"/>
        <v>2955</v>
      </c>
      <c r="R221" s="34">
        <f t="shared" si="212"/>
        <v>4834</v>
      </c>
      <c r="S221" s="34">
        <f t="shared" si="213"/>
        <v>7645</v>
      </c>
      <c r="T221" s="34">
        <f t="shared" si="214"/>
        <v>45166</v>
      </c>
      <c r="U221" s="41" t="s">
        <v>401</v>
      </c>
      <c r="V221" s="29"/>
    </row>
    <row r="222" spans="1:22" s="30" customFormat="1" ht="30" customHeight="1" x14ac:dyDescent="0.25">
      <c r="A222" s="68">
        <v>216</v>
      </c>
      <c r="B222" s="31" t="s">
        <v>142</v>
      </c>
      <c r="C222" s="72" t="s">
        <v>300</v>
      </c>
      <c r="D222" s="31" t="s">
        <v>141</v>
      </c>
      <c r="E222" s="31" t="s">
        <v>108</v>
      </c>
      <c r="F222" s="72" t="s">
        <v>282</v>
      </c>
      <c r="G222" s="33" t="s">
        <v>283</v>
      </c>
      <c r="H222" s="33" t="s">
        <v>283</v>
      </c>
      <c r="I222" s="22">
        <v>45000</v>
      </c>
      <c r="J222" s="22">
        <v>1148.33</v>
      </c>
      <c r="K222" s="34">
        <v>25</v>
      </c>
      <c r="L222" s="22">
        <f t="shared" si="190"/>
        <v>1291.5</v>
      </c>
      <c r="M222" s="34">
        <f t="shared" si="207"/>
        <v>3194.9999999999995</v>
      </c>
      <c r="N222" s="34">
        <f t="shared" si="208"/>
        <v>495.00000000000006</v>
      </c>
      <c r="O222" s="22">
        <f t="shared" si="209"/>
        <v>1368</v>
      </c>
      <c r="P222" s="34">
        <f t="shared" si="210"/>
        <v>3190.5</v>
      </c>
      <c r="Q222" s="34">
        <f t="shared" si="211"/>
        <v>2659.5</v>
      </c>
      <c r="R222" s="34">
        <f t="shared" si="212"/>
        <v>3832.83</v>
      </c>
      <c r="S222" s="34">
        <f t="shared" si="213"/>
        <v>6880.5</v>
      </c>
      <c r="T222" s="34">
        <f t="shared" si="214"/>
        <v>41167.17</v>
      </c>
      <c r="U222" s="41" t="s">
        <v>401</v>
      </c>
      <c r="V222" s="29"/>
    </row>
    <row r="223" spans="1:22" s="30" customFormat="1" ht="30" customHeight="1" x14ac:dyDescent="0.25">
      <c r="A223" s="68">
        <v>217</v>
      </c>
      <c r="B223" s="31" t="s">
        <v>329</v>
      </c>
      <c r="C223" s="72" t="s">
        <v>300</v>
      </c>
      <c r="D223" s="31" t="s">
        <v>225</v>
      </c>
      <c r="E223" s="31" t="s">
        <v>227</v>
      </c>
      <c r="F223" s="72" t="s">
        <v>282</v>
      </c>
      <c r="G223" s="33" t="s">
        <v>283</v>
      </c>
      <c r="H223" s="33" t="s">
        <v>283</v>
      </c>
      <c r="I223" s="22">
        <v>45000</v>
      </c>
      <c r="J223" s="22">
        <v>1148.33</v>
      </c>
      <c r="K223" s="34">
        <v>25</v>
      </c>
      <c r="L223" s="22">
        <f>I223*2.87%</f>
        <v>1291.5</v>
      </c>
      <c r="M223" s="34">
        <f>I223*7.1%</f>
        <v>3194.9999999999995</v>
      </c>
      <c r="N223" s="34">
        <f>I223*1.1%</f>
        <v>495.00000000000006</v>
      </c>
      <c r="O223" s="22">
        <f>I223*3.04%</f>
        <v>1368</v>
      </c>
      <c r="P223" s="34">
        <f>I223*7.09%</f>
        <v>3190.5</v>
      </c>
      <c r="Q223" s="34">
        <f>+L223+O223</f>
        <v>2659.5</v>
      </c>
      <c r="R223" s="34">
        <f>SUM(J223+K223+L223+O223)</f>
        <v>3832.83</v>
      </c>
      <c r="S223" s="34">
        <f>SUM(M223+N223+P223)</f>
        <v>6880.5</v>
      </c>
      <c r="T223" s="34">
        <f>I223-R223</f>
        <v>41167.17</v>
      </c>
      <c r="U223" s="41" t="s">
        <v>401</v>
      </c>
      <c r="V223" s="29"/>
    </row>
    <row r="224" spans="1:22" s="30" customFormat="1" ht="30" customHeight="1" x14ac:dyDescent="0.25">
      <c r="A224" s="68">
        <v>218</v>
      </c>
      <c r="B224" s="31" t="s">
        <v>143</v>
      </c>
      <c r="C224" s="72" t="s">
        <v>300</v>
      </c>
      <c r="D224" s="31" t="s">
        <v>141</v>
      </c>
      <c r="E224" s="31" t="s">
        <v>108</v>
      </c>
      <c r="F224" s="72" t="s">
        <v>282</v>
      </c>
      <c r="G224" s="33" t="s">
        <v>283</v>
      </c>
      <c r="H224" s="33" t="s">
        <v>283</v>
      </c>
      <c r="I224" s="22">
        <v>45000</v>
      </c>
      <c r="J224" s="22">
        <v>1148.33</v>
      </c>
      <c r="K224" s="34">
        <v>25</v>
      </c>
      <c r="L224" s="22">
        <f t="shared" si="190"/>
        <v>1291.5</v>
      </c>
      <c r="M224" s="34">
        <f t="shared" si="207"/>
        <v>3194.9999999999995</v>
      </c>
      <c r="N224" s="34">
        <f t="shared" si="208"/>
        <v>495.00000000000006</v>
      </c>
      <c r="O224" s="22">
        <f t="shared" si="209"/>
        <v>1368</v>
      </c>
      <c r="P224" s="34">
        <f t="shared" si="210"/>
        <v>3190.5</v>
      </c>
      <c r="Q224" s="34">
        <f t="shared" si="211"/>
        <v>2659.5</v>
      </c>
      <c r="R224" s="34">
        <f t="shared" si="212"/>
        <v>3832.83</v>
      </c>
      <c r="S224" s="34">
        <f t="shared" si="213"/>
        <v>6880.5</v>
      </c>
      <c r="T224" s="34">
        <f t="shared" si="214"/>
        <v>41167.17</v>
      </c>
      <c r="U224" s="41" t="s">
        <v>401</v>
      </c>
      <c r="V224" s="29"/>
    </row>
    <row r="225" spans="1:72" s="30" customFormat="1" ht="30" customHeight="1" x14ac:dyDescent="0.25">
      <c r="A225" s="68">
        <v>219</v>
      </c>
      <c r="B225" s="31" t="s">
        <v>193</v>
      </c>
      <c r="C225" s="72" t="s">
        <v>300</v>
      </c>
      <c r="D225" s="31" t="s">
        <v>141</v>
      </c>
      <c r="E225" s="31" t="s">
        <v>108</v>
      </c>
      <c r="F225" s="72" t="s">
        <v>282</v>
      </c>
      <c r="G225" s="33" t="s">
        <v>283</v>
      </c>
      <c r="H225" s="33" t="s">
        <v>283</v>
      </c>
      <c r="I225" s="22">
        <v>45000</v>
      </c>
      <c r="J225" s="22">
        <v>1148.33</v>
      </c>
      <c r="K225" s="34">
        <v>25</v>
      </c>
      <c r="L225" s="22">
        <f t="shared" si="190"/>
        <v>1291.5</v>
      </c>
      <c r="M225" s="34">
        <f t="shared" si="207"/>
        <v>3194.9999999999995</v>
      </c>
      <c r="N225" s="34">
        <f t="shared" si="208"/>
        <v>495.00000000000006</v>
      </c>
      <c r="O225" s="22">
        <f t="shared" si="209"/>
        <v>1368</v>
      </c>
      <c r="P225" s="34">
        <f t="shared" si="210"/>
        <v>3190.5</v>
      </c>
      <c r="Q225" s="34">
        <f t="shared" si="211"/>
        <v>2659.5</v>
      </c>
      <c r="R225" s="34">
        <f t="shared" si="212"/>
        <v>3832.83</v>
      </c>
      <c r="S225" s="34">
        <f t="shared" si="213"/>
        <v>6880.5</v>
      </c>
      <c r="T225" s="34">
        <f t="shared" si="214"/>
        <v>41167.17</v>
      </c>
      <c r="U225" s="41" t="s">
        <v>401</v>
      </c>
      <c r="V225" s="29"/>
    </row>
    <row r="226" spans="1:72" s="30" customFormat="1" ht="30" customHeight="1" x14ac:dyDescent="0.25">
      <c r="A226" s="68">
        <v>220</v>
      </c>
      <c r="B226" s="31" t="s">
        <v>246</v>
      </c>
      <c r="C226" s="72" t="s">
        <v>300</v>
      </c>
      <c r="D226" s="31" t="s">
        <v>141</v>
      </c>
      <c r="E226" s="31" t="s">
        <v>104</v>
      </c>
      <c r="F226" s="72" t="s">
        <v>282</v>
      </c>
      <c r="G226" s="33" t="s">
        <v>283</v>
      </c>
      <c r="H226" s="33" t="s">
        <v>283</v>
      </c>
      <c r="I226" s="22">
        <v>42000</v>
      </c>
      <c r="J226" s="22">
        <v>319.88</v>
      </c>
      <c r="K226" s="34">
        <v>25</v>
      </c>
      <c r="L226" s="22">
        <f t="shared" si="190"/>
        <v>1205.4000000000001</v>
      </c>
      <c r="M226" s="34">
        <f t="shared" si="207"/>
        <v>2981.9999999999995</v>
      </c>
      <c r="N226" s="34">
        <f t="shared" ref="N226:N227" si="215">I226*1.1%</f>
        <v>462.00000000000006</v>
      </c>
      <c r="O226" s="22">
        <f t="shared" ref="O226:O227" si="216">I226*3.04%</f>
        <v>1276.8</v>
      </c>
      <c r="P226" s="34">
        <f t="shared" ref="P226:P227" si="217">I226*7.09%</f>
        <v>2977.8</v>
      </c>
      <c r="Q226" s="34">
        <f t="shared" ref="Q226:Q227" si="218">+L226+O226</f>
        <v>2482.1999999999998</v>
      </c>
      <c r="R226" s="34">
        <f t="shared" ref="R226:R227" si="219">SUM(J226+K226+L226+O226)</f>
        <v>2827.08</v>
      </c>
      <c r="S226" s="34">
        <f t="shared" ref="S226:S227" si="220">SUM(M226+N226+P226)</f>
        <v>6421.7999999999993</v>
      </c>
      <c r="T226" s="34">
        <f t="shared" ref="T226:T227" si="221">I226-R226</f>
        <v>39172.92</v>
      </c>
      <c r="U226" s="41" t="s">
        <v>401</v>
      </c>
      <c r="V226" s="29"/>
    </row>
    <row r="227" spans="1:72" s="30" customFormat="1" ht="30" customHeight="1" x14ac:dyDescent="0.25">
      <c r="A227" s="68">
        <v>221</v>
      </c>
      <c r="B227" s="31" t="s">
        <v>247</v>
      </c>
      <c r="C227" s="72" t="s">
        <v>300</v>
      </c>
      <c r="D227" s="31" t="s">
        <v>141</v>
      </c>
      <c r="E227" s="31" t="s">
        <v>104</v>
      </c>
      <c r="F227" s="72" t="s">
        <v>282</v>
      </c>
      <c r="G227" s="33" t="s">
        <v>283</v>
      </c>
      <c r="H227" s="33" t="s">
        <v>283</v>
      </c>
      <c r="I227" s="22">
        <v>42000</v>
      </c>
      <c r="J227" s="22">
        <v>724.92</v>
      </c>
      <c r="K227" s="34">
        <v>25</v>
      </c>
      <c r="L227" s="22">
        <f t="shared" si="190"/>
        <v>1205.4000000000001</v>
      </c>
      <c r="M227" s="34">
        <f t="shared" si="207"/>
        <v>2981.9999999999995</v>
      </c>
      <c r="N227" s="34">
        <f t="shared" si="215"/>
        <v>462.00000000000006</v>
      </c>
      <c r="O227" s="22">
        <f t="shared" si="216"/>
        <v>1276.8</v>
      </c>
      <c r="P227" s="34">
        <f t="shared" si="217"/>
        <v>2977.8</v>
      </c>
      <c r="Q227" s="34">
        <f t="shared" si="218"/>
        <v>2482.1999999999998</v>
      </c>
      <c r="R227" s="34">
        <f t="shared" si="219"/>
        <v>3232.12</v>
      </c>
      <c r="S227" s="34">
        <f t="shared" si="220"/>
        <v>6421.7999999999993</v>
      </c>
      <c r="T227" s="34">
        <f t="shared" si="221"/>
        <v>38767.879999999997</v>
      </c>
      <c r="U227" s="41" t="s">
        <v>401</v>
      </c>
      <c r="V227" s="29"/>
    </row>
    <row r="228" spans="1:72" s="30" customFormat="1" ht="30" customHeight="1" x14ac:dyDescent="0.25">
      <c r="A228" s="68">
        <v>222</v>
      </c>
      <c r="B228" s="31" t="s">
        <v>145</v>
      </c>
      <c r="C228" s="72" t="s">
        <v>300</v>
      </c>
      <c r="D228" s="31" t="s">
        <v>144</v>
      </c>
      <c r="E228" s="31" t="s">
        <v>108</v>
      </c>
      <c r="F228" s="72" t="s">
        <v>282</v>
      </c>
      <c r="G228" s="33" t="s">
        <v>283</v>
      </c>
      <c r="H228" s="33" t="s">
        <v>283</v>
      </c>
      <c r="I228" s="22">
        <v>45000</v>
      </c>
      <c r="J228" s="22">
        <v>1148.33</v>
      </c>
      <c r="K228" s="34">
        <v>25</v>
      </c>
      <c r="L228" s="22">
        <f t="shared" si="190"/>
        <v>1291.5</v>
      </c>
      <c r="M228" s="34">
        <f t="shared" si="207"/>
        <v>3194.9999999999995</v>
      </c>
      <c r="N228" s="34">
        <f t="shared" ref="N228:N230" si="222">I228*1.1%</f>
        <v>495.00000000000006</v>
      </c>
      <c r="O228" s="22">
        <f t="shared" ref="O228:O230" si="223">I228*3.04%</f>
        <v>1368</v>
      </c>
      <c r="P228" s="34">
        <f t="shared" ref="P228:P230" si="224">I228*7.09%</f>
        <v>3190.5</v>
      </c>
      <c r="Q228" s="34">
        <f t="shared" ref="Q228:Q230" si="225">+L228+O228</f>
        <v>2659.5</v>
      </c>
      <c r="R228" s="34">
        <f t="shared" ref="R228:R230" si="226">SUM(J228+K228+L228+O228)</f>
        <v>3832.83</v>
      </c>
      <c r="S228" s="34">
        <f t="shared" ref="S228:S230" si="227">SUM(M228+N228+P228)</f>
        <v>6880.5</v>
      </c>
      <c r="T228" s="34">
        <f t="shared" ref="T228:T230" si="228">I228-R228</f>
        <v>41167.17</v>
      </c>
      <c r="U228" s="41" t="s">
        <v>401</v>
      </c>
      <c r="V228" s="29"/>
    </row>
    <row r="229" spans="1:72" s="30" customFormat="1" ht="30" customHeight="1" x14ac:dyDescent="0.25">
      <c r="A229" s="68">
        <v>223</v>
      </c>
      <c r="B229" s="31" t="s">
        <v>146</v>
      </c>
      <c r="C229" s="72" t="s">
        <v>300</v>
      </c>
      <c r="D229" s="31" t="s">
        <v>144</v>
      </c>
      <c r="E229" s="31" t="s">
        <v>108</v>
      </c>
      <c r="F229" s="72" t="s">
        <v>282</v>
      </c>
      <c r="G229" s="33" t="s">
        <v>283</v>
      </c>
      <c r="H229" s="33" t="s">
        <v>283</v>
      </c>
      <c r="I229" s="22">
        <v>45000</v>
      </c>
      <c r="J229" s="22">
        <v>540.77</v>
      </c>
      <c r="K229" s="34">
        <v>25</v>
      </c>
      <c r="L229" s="22">
        <f t="shared" si="190"/>
        <v>1291.5</v>
      </c>
      <c r="M229" s="34">
        <f t="shared" si="207"/>
        <v>3194.9999999999995</v>
      </c>
      <c r="N229" s="34">
        <f t="shared" si="222"/>
        <v>495.00000000000006</v>
      </c>
      <c r="O229" s="22">
        <f t="shared" si="223"/>
        <v>1368</v>
      </c>
      <c r="P229" s="34">
        <f t="shared" si="224"/>
        <v>3190.5</v>
      </c>
      <c r="Q229" s="34">
        <f t="shared" si="225"/>
        <v>2659.5</v>
      </c>
      <c r="R229" s="34">
        <f t="shared" si="226"/>
        <v>3225.27</v>
      </c>
      <c r="S229" s="34">
        <f t="shared" si="227"/>
        <v>6880.5</v>
      </c>
      <c r="T229" s="34">
        <f t="shared" si="228"/>
        <v>41774.730000000003</v>
      </c>
      <c r="U229" s="41" t="s">
        <v>401</v>
      </c>
      <c r="V229" s="29"/>
    </row>
    <row r="230" spans="1:72" s="30" customFormat="1" ht="30" customHeight="1" x14ac:dyDescent="0.25">
      <c r="A230" s="68">
        <v>224</v>
      </c>
      <c r="B230" s="31" t="s">
        <v>148</v>
      </c>
      <c r="C230" s="72" t="s">
        <v>299</v>
      </c>
      <c r="D230" s="31" t="s">
        <v>147</v>
      </c>
      <c r="E230" s="31" t="s">
        <v>1</v>
      </c>
      <c r="F230" s="72" t="s">
        <v>282</v>
      </c>
      <c r="G230" s="33" t="s">
        <v>283</v>
      </c>
      <c r="H230" s="33" t="s">
        <v>283</v>
      </c>
      <c r="I230" s="22">
        <v>50000</v>
      </c>
      <c r="J230" s="22">
        <v>1854</v>
      </c>
      <c r="K230" s="34">
        <v>25</v>
      </c>
      <c r="L230" s="22">
        <f t="shared" si="190"/>
        <v>1435</v>
      </c>
      <c r="M230" s="34">
        <f t="shared" si="207"/>
        <v>3549.9999999999995</v>
      </c>
      <c r="N230" s="34">
        <f t="shared" si="222"/>
        <v>550</v>
      </c>
      <c r="O230" s="22">
        <f t="shared" si="223"/>
        <v>1520</v>
      </c>
      <c r="P230" s="34">
        <f t="shared" si="224"/>
        <v>3545.0000000000005</v>
      </c>
      <c r="Q230" s="34">
        <f t="shared" si="225"/>
        <v>2955</v>
      </c>
      <c r="R230" s="34">
        <f t="shared" si="226"/>
        <v>4834</v>
      </c>
      <c r="S230" s="34">
        <f t="shared" si="227"/>
        <v>7645</v>
      </c>
      <c r="T230" s="34">
        <f t="shared" si="228"/>
        <v>45166</v>
      </c>
      <c r="U230" s="41" t="s">
        <v>401</v>
      </c>
      <c r="V230" s="29"/>
    </row>
    <row r="231" spans="1:72" s="35" customFormat="1" ht="30" customHeight="1" x14ac:dyDescent="0.25">
      <c r="A231" s="68">
        <v>225</v>
      </c>
      <c r="B231" s="31" t="s">
        <v>291</v>
      </c>
      <c r="C231" s="72" t="s">
        <v>300</v>
      </c>
      <c r="D231" s="31" t="s">
        <v>292</v>
      </c>
      <c r="E231" s="31" t="s">
        <v>104</v>
      </c>
      <c r="F231" s="72" t="s">
        <v>282</v>
      </c>
      <c r="G231" s="33" t="s">
        <v>283</v>
      </c>
      <c r="H231" s="33" t="s">
        <v>283</v>
      </c>
      <c r="I231" s="22">
        <v>42000</v>
      </c>
      <c r="J231" s="22">
        <v>724.92</v>
      </c>
      <c r="K231" s="34">
        <v>25</v>
      </c>
      <c r="L231" s="22">
        <f t="shared" si="190"/>
        <v>1205.4000000000001</v>
      </c>
      <c r="M231" s="34">
        <f t="shared" ref="M231" si="229">I231*7.1%</f>
        <v>2981.9999999999995</v>
      </c>
      <c r="N231" s="34">
        <f t="shared" ref="N231" si="230">I231*1.1%</f>
        <v>462.00000000000006</v>
      </c>
      <c r="O231" s="22">
        <f t="shared" ref="O231" si="231">I231*3.04%</f>
        <v>1276.8</v>
      </c>
      <c r="P231" s="34">
        <f t="shared" ref="P231" si="232">I231*7.09%</f>
        <v>2977.8</v>
      </c>
      <c r="Q231" s="34">
        <f t="shared" ref="Q231" si="233">+L231+O231</f>
        <v>2482.1999999999998</v>
      </c>
      <c r="R231" s="34">
        <f t="shared" ref="R231" si="234">SUM(J231+K231+L231+O231)</f>
        <v>3232.12</v>
      </c>
      <c r="S231" s="34">
        <f t="shared" ref="S231" si="235">SUM(M231+N231+P231)</f>
        <v>6421.7999999999993</v>
      </c>
      <c r="T231" s="34">
        <f t="shared" ref="T231" si="236">I231-R231</f>
        <v>38767.879999999997</v>
      </c>
      <c r="U231" s="41" t="s">
        <v>401</v>
      </c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  <c r="AK231" s="29"/>
      <c r="AL231" s="29"/>
      <c r="AM231" s="29"/>
      <c r="AN231" s="29"/>
      <c r="AO231" s="29"/>
      <c r="AP231" s="29"/>
      <c r="AQ231" s="29"/>
      <c r="AR231" s="29"/>
      <c r="AS231" s="29"/>
      <c r="AT231" s="29"/>
      <c r="AU231" s="29"/>
      <c r="AV231" s="29"/>
      <c r="AW231" s="29"/>
      <c r="AX231" s="29"/>
      <c r="AY231" s="29"/>
      <c r="AZ231" s="29"/>
      <c r="BA231" s="29"/>
      <c r="BB231" s="29"/>
      <c r="BC231" s="29"/>
      <c r="BD231" s="29"/>
      <c r="BE231" s="29"/>
      <c r="BF231" s="29"/>
      <c r="BG231" s="29"/>
      <c r="BH231" s="29"/>
      <c r="BI231" s="29"/>
      <c r="BJ231" s="29"/>
      <c r="BK231" s="29"/>
      <c r="BL231" s="29"/>
      <c r="BM231" s="29"/>
      <c r="BN231" s="29"/>
      <c r="BO231" s="29"/>
      <c r="BP231" s="29"/>
      <c r="BQ231" s="29"/>
      <c r="BR231" s="29"/>
      <c r="BS231" s="29"/>
      <c r="BT231" s="29"/>
    </row>
    <row r="232" spans="1:72" s="30" customFormat="1" ht="30" customHeight="1" x14ac:dyDescent="0.25">
      <c r="A232" s="68">
        <v>226</v>
      </c>
      <c r="B232" s="31" t="s">
        <v>262</v>
      </c>
      <c r="C232" s="72" t="s">
        <v>300</v>
      </c>
      <c r="D232" s="31" t="s">
        <v>263</v>
      </c>
      <c r="E232" s="31" t="s">
        <v>1</v>
      </c>
      <c r="F232" s="72" t="s">
        <v>282</v>
      </c>
      <c r="G232" s="33" t="s">
        <v>283</v>
      </c>
      <c r="H232" s="33" t="s">
        <v>283</v>
      </c>
      <c r="I232" s="22">
        <v>50000</v>
      </c>
      <c r="J232" s="22">
        <v>1854</v>
      </c>
      <c r="K232" s="34">
        <v>25</v>
      </c>
      <c r="L232" s="22">
        <f t="shared" si="190"/>
        <v>1435</v>
      </c>
      <c r="M232" s="34">
        <f t="shared" ref="M232:M243" si="237">I232*7.1%</f>
        <v>3549.9999999999995</v>
      </c>
      <c r="N232" s="34">
        <f t="shared" ref="N232:N243" si="238">I232*1.1%</f>
        <v>550</v>
      </c>
      <c r="O232" s="22">
        <f t="shared" ref="O232:O243" si="239">I232*3.04%</f>
        <v>1520</v>
      </c>
      <c r="P232" s="34">
        <f t="shared" ref="P232:P243" si="240">I232*7.09%</f>
        <v>3545.0000000000005</v>
      </c>
      <c r="Q232" s="34">
        <f t="shared" ref="Q232:Q243" si="241">+L232+O232</f>
        <v>2955</v>
      </c>
      <c r="R232" s="34">
        <f t="shared" ref="R232:R243" si="242">SUM(J232+K232+L232+O232)</f>
        <v>4834</v>
      </c>
      <c r="S232" s="34">
        <f t="shared" ref="S232:S243" si="243">SUM(M232+N232+P232)</f>
        <v>7645</v>
      </c>
      <c r="T232" s="34">
        <f t="shared" ref="T232:T241" si="244">I232-R232</f>
        <v>45166</v>
      </c>
      <c r="U232" s="41" t="s">
        <v>401</v>
      </c>
      <c r="V232" s="29"/>
    </row>
    <row r="233" spans="1:72" s="2" customFormat="1" ht="30" customHeight="1" x14ac:dyDescent="0.25">
      <c r="A233" s="68">
        <v>227</v>
      </c>
      <c r="B233" s="27" t="s">
        <v>392</v>
      </c>
      <c r="C233" s="68" t="s">
        <v>299</v>
      </c>
      <c r="D233" s="27" t="s">
        <v>263</v>
      </c>
      <c r="E233" s="27" t="s">
        <v>1</v>
      </c>
      <c r="F233" s="68" t="s">
        <v>282</v>
      </c>
      <c r="G233" s="28" t="s">
        <v>283</v>
      </c>
      <c r="H233" s="28" t="s">
        <v>283</v>
      </c>
      <c r="I233" s="22">
        <v>61000</v>
      </c>
      <c r="J233" s="22">
        <v>3674.86</v>
      </c>
      <c r="K233" s="22">
        <v>25</v>
      </c>
      <c r="L233" s="22">
        <f t="shared" si="190"/>
        <v>1750.7</v>
      </c>
      <c r="M233" s="22">
        <f t="shared" si="237"/>
        <v>4331</v>
      </c>
      <c r="N233" s="22">
        <f t="shared" si="238"/>
        <v>671.00000000000011</v>
      </c>
      <c r="O233" s="22">
        <f t="shared" si="239"/>
        <v>1854.4</v>
      </c>
      <c r="P233" s="22">
        <f t="shared" si="240"/>
        <v>4324.9000000000005</v>
      </c>
      <c r="Q233" s="22">
        <f t="shared" si="241"/>
        <v>3605.1000000000004</v>
      </c>
      <c r="R233" s="22">
        <f t="shared" si="242"/>
        <v>7304.9600000000009</v>
      </c>
      <c r="S233" s="22">
        <f t="shared" si="243"/>
        <v>9326.9000000000015</v>
      </c>
      <c r="T233" s="22">
        <f t="shared" si="244"/>
        <v>53695.040000000001</v>
      </c>
      <c r="U233" s="45" t="s">
        <v>401</v>
      </c>
      <c r="V233" s="17"/>
    </row>
    <row r="234" spans="1:72" s="30" customFormat="1" ht="30" customHeight="1" x14ac:dyDescent="0.25">
      <c r="A234" s="68">
        <v>228</v>
      </c>
      <c r="B234" s="31" t="s">
        <v>137</v>
      </c>
      <c r="C234" s="72" t="s">
        <v>300</v>
      </c>
      <c r="D234" s="31" t="s">
        <v>263</v>
      </c>
      <c r="E234" s="31" t="s">
        <v>108</v>
      </c>
      <c r="F234" s="72" t="s">
        <v>282</v>
      </c>
      <c r="G234" s="33" t="s">
        <v>283</v>
      </c>
      <c r="H234" s="33" t="s">
        <v>283</v>
      </c>
      <c r="I234" s="22">
        <v>45000</v>
      </c>
      <c r="J234" s="22">
        <v>1148.33</v>
      </c>
      <c r="K234" s="34">
        <v>25</v>
      </c>
      <c r="L234" s="22">
        <f t="shared" si="190"/>
        <v>1291.5</v>
      </c>
      <c r="M234" s="34">
        <f>I234*7.1%</f>
        <v>3194.9999999999995</v>
      </c>
      <c r="N234" s="34">
        <f>I234*1.1%</f>
        <v>495.00000000000006</v>
      </c>
      <c r="O234" s="22">
        <f>I234*3.04%</f>
        <v>1368</v>
      </c>
      <c r="P234" s="34">
        <f>I234*7.09%</f>
        <v>3190.5</v>
      </c>
      <c r="Q234" s="34">
        <f>+L234+O234</f>
        <v>2659.5</v>
      </c>
      <c r="R234" s="34">
        <f>SUM(J234+K234+L234+O234)</f>
        <v>3832.83</v>
      </c>
      <c r="S234" s="34">
        <f>SUM(M234+N234+P234)</f>
        <v>6880.5</v>
      </c>
      <c r="T234" s="34">
        <f>I234-R234</f>
        <v>41167.17</v>
      </c>
      <c r="U234" s="41" t="s">
        <v>401</v>
      </c>
      <c r="V234" s="29"/>
    </row>
    <row r="235" spans="1:72" s="30" customFormat="1" ht="30" customHeight="1" x14ac:dyDescent="0.25">
      <c r="A235" s="68">
        <v>229</v>
      </c>
      <c r="B235" s="31" t="s">
        <v>23</v>
      </c>
      <c r="C235" s="72" t="s">
        <v>299</v>
      </c>
      <c r="D235" s="31" t="s">
        <v>149</v>
      </c>
      <c r="E235" s="31" t="s">
        <v>22</v>
      </c>
      <c r="F235" s="72" t="s">
        <v>282</v>
      </c>
      <c r="G235" s="33" t="s">
        <v>283</v>
      </c>
      <c r="H235" s="33" t="s">
        <v>283</v>
      </c>
      <c r="I235" s="22">
        <v>190000</v>
      </c>
      <c r="J235" s="22">
        <v>33483.67</v>
      </c>
      <c r="K235" s="34">
        <v>25</v>
      </c>
      <c r="L235" s="22">
        <f>I235*2.87%</f>
        <v>5453</v>
      </c>
      <c r="M235" s="34">
        <f t="shared" ref="M235" si="245">I235*7.1%</f>
        <v>13489.999999999998</v>
      </c>
      <c r="N235" s="34">
        <f t="shared" ref="N235" si="246">I235*1.1%</f>
        <v>2090</v>
      </c>
      <c r="O235" s="22">
        <v>4943.8</v>
      </c>
      <c r="P235" s="34">
        <f t="shared" ref="P235" si="247">I235*7.09%</f>
        <v>13471</v>
      </c>
      <c r="Q235" s="34">
        <f t="shared" ref="Q235" si="248">+L235+O235</f>
        <v>10396.799999999999</v>
      </c>
      <c r="R235" s="34">
        <f t="shared" ref="R235" si="249">SUM(J235+K235+L235+O235)</f>
        <v>43905.47</v>
      </c>
      <c r="S235" s="34">
        <f t="shared" ref="S235" si="250">SUM(M235+N235+P235)</f>
        <v>29051</v>
      </c>
      <c r="T235" s="34">
        <f t="shared" ref="T235" si="251">I235-R235</f>
        <v>146094.53</v>
      </c>
      <c r="U235" s="41" t="s">
        <v>401</v>
      </c>
      <c r="V235" s="29"/>
    </row>
    <row r="236" spans="1:72" s="30" customFormat="1" ht="30" customHeight="1" x14ac:dyDescent="0.25">
      <c r="A236" s="68">
        <v>230</v>
      </c>
      <c r="B236" s="31" t="s">
        <v>248</v>
      </c>
      <c r="C236" s="72" t="s">
        <v>299</v>
      </c>
      <c r="D236" s="31" t="s">
        <v>149</v>
      </c>
      <c r="E236" s="31" t="s">
        <v>215</v>
      </c>
      <c r="F236" s="72" t="s">
        <v>282</v>
      </c>
      <c r="G236" s="33" t="s">
        <v>283</v>
      </c>
      <c r="H236" s="33" t="s">
        <v>283</v>
      </c>
      <c r="I236" s="22">
        <v>50000</v>
      </c>
      <c r="J236" s="22">
        <v>1854</v>
      </c>
      <c r="K236" s="34">
        <v>25</v>
      </c>
      <c r="L236" s="22">
        <f t="shared" si="190"/>
        <v>1435</v>
      </c>
      <c r="M236" s="34">
        <f t="shared" si="237"/>
        <v>3549.9999999999995</v>
      </c>
      <c r="N236" s="34">
        <f t="shared" si="238"/>
        <v>550</v>
      </c>
      <c r="O236" s="22">
        <f t="shared" si="239"/>
        <v>1520</v>
      </c>
      <c r="P236" s="34">
        <f t="shared" si="240"/>
        <v>3545.0000000000005</v>
      </c>
      <c r="Q236" s="34">
        <f t="shared" si="241"/>
        <v>2955</v>
      </c>
      <c r="R236" s="34">
        <f t="shared" si="242"/>
        <v>4834</v>
      </c>
      <c r="S236" s="34">
        <f t="shared" si="243"/>
        <v>7645</v>
      </c>
      <c r="T236" s="34">
        <f t="shared" si="244"/>
        <v>45166</v>
      </c>
      <c r="U236" s="41" t="s">
        <v>401</v>
      </c>
      <c r="V236" s="29"/>
    </row>
    <row r="237" spans="1:72" s="30" customFormat="1" ht="30" customHeight="1" x14ac:dyDescent="0.25">
      <c r="A237" s="68">
        <v>231</v>
      </c>
      <c r="B237" s="31" t="s">
        <v>335</v>
      </c>
      <c r="C237" s="72" t="s">
        <v>299</v>
      </c>
      <c r="D237" s="31" t="s">
        <v>149</v>
      </c>
      <c r="E237" s="31" t="s">
        <v>48</v>
      </c>
      <c r="F237" s="72" t="s">
        <v>282</v>
      </c>
      <c r="G237" s="33" t="s">
        <v>283</v>
      </c>
      <c r="H237" s="33" t="s">
        <v>283</v>
      </c>
      <c r="I237" s="22">
        <v>45000</v>
      </c>
      <c r="J237" s="22">
        <v>1148.33</v>
      </c>
      <c r="K237" s="34">
        <v>25</v>
      </c>
      <c r="L237" s="22">
        <f t="shared" si="190"/>
        <v>1291.5</v>
      </c>
      <c r="M237" s="34">
        <f t="shared" si="237"/>
        <v>3194.9999999999995</v>
      </c>
      <c r="N237" s="34">
        <f t="shared" si="238"/>
        <v>495.00000000000006</v>
      </c>
      <c r="O237" s="22">
        <f t="shared" si="239"/>
        <v>1368</v>
      </c>
      <c r="P237" s="34">
        <f t="shared" si="240"/>
        <v>3190.5</v>
      </c>
      <c r="Q237" s="34">
        <f t="shared" si="241"/>
        <v>2659.5</v>
      </c>
      <c r="R237" s="34">
        <f t="shared" si="242"/>
        <v>3832.83</v>
      </c>
      <c r="S237" s="34">
        <f t="shared" si="243"/>
        <v>6880.5</v>
      </c>
      <c r="T237" s="34">
        <f t="shared" si="244"/>
        <v>41167.17</v>
      </c>
      <c r="U237" s="41" t="s">
        <v>401</v>
      </c>
      <c r="V237" s="29"/>
    </row>
    <row r="238" spans="1:72" s="30" customFormat="1" ht="30" customHeight="1" x14ac:dyDescent="0.25">
      <c r="A238" s="68">
        <v>232</v>
      </c>
      <c r="B238" s="31" t="s">
        <v>338</v>
      </c>
      <c r="C238" s="72" t="s">
        <v>300</v>
      </c>
      <c r="D238" s="31" t="s">
        <v>149</v>
      </c>
      <c r="E238" s="31" t="s">
        <v>48</v>
      </c>
      <c r="F238" s="72" t="s">
        <v>282</v>
      </c>
      <c r="G238" s="33" t="s">
        <v>283</v>
      </c>
      <c r="H238" s="33" t="s">
        <v>283</v>
      </c>
      <c r="I238" s="22">
        <v>60000</v>
      </c>
      <c r="J238" s="22">
        <v>3486.68</v>
      </c>
      <c r="K238" s="34">
        <v>25</v>
      </c>
      <c r="L238" s="22">
        <f t="shared" si="190"/>
        <v>1722</v>
      </c>
      <c r="M238" s="34">
        <f t="shared" si="237"/>
        <v>4260</v>
      </c>
      <c r="N238" s="34">
        <f t="shared" si="238"/>
        <v>660.00000000000011</v>
      </c>
      <c r="O238" s="22">
        <f t="shared" si="239"/>
        <v>1824</v>
      </c>
      <c r="P238" s="34">
        <f t="shared" si="240"/>
        <v>4254</v>
      </c>
      <c r="Q238" s="34">
        <f t="shared" si="241"/>
        <v>3546</v>
      </c>
      <c r="R238" s="34">
        <f t="shared" si="242"/>
        <v>7057.68</v>
      </c>
      <c r="S238" s="34">
        <f t="shared" si="243"/>
        <v>9174</v>
      </c>
      <c r="T238" s="34">
        <f t="shared" si="244"/>
        <v>52942.32</v>
      </c>
      <c r="U238" s="41" t="s">
        <v>401</v>
      </c>
      <c r="V238" s="29"/>
    </row>
    <row r="239" spans="1:72" s="30" customFormat="1" ht="30" customHeight="1" x14ac:dyDescent="0.25">
      <c r="A239" s="68">
        <v>233</v>
      </c>
      <c r="B239" s="31" t="s">
        <v>321</v>
      </c>
      <c r="C239" s="72" t="s">
        <v>299</v>
      </c>
      <c r="D239" s="31" t="s">
        <v>343</v>
      </c>
      <c r="E239" s="31" t="s">
        <v>325</v>
      </c>
      <c r="F239" s="72" t="s">
        <v>282</v>
      </c>
      <c r="G239" s="33" t="s">
        <v>283</v>
      </c>
      <c r="H239" s="33" t="s">
        <v>283</v>
      </c>
      <c r="I239" s="22">
        <v>50000</v>
      </c>
      <c r="J239" s="22">
        <v>1854</v>
      </c>
      <c r="K239" s="34">
        <v>25</v>
      </c>
      <c r="L239" s="22">
        <f>I239*2.87%</f>
        <v>1435</v>
      </c>
      <c r="M239" s="34">
        <f>I239*7.1%</f>
        <v>3549.9999999999995</v>
      </c>
      <c r="N239" s="34">
        <f>I239*1.1%</f>
        <v>550</v>
      </c>
      <c r="O239" s="22">
        <f>I239*3.04%</f>
        <v>1520</v>
      </c>
      <c r="P239" s="34">
        <f>I239*7.09%</f>
        <v>3545.0000000000005</v>
      </c>
      <c r="Q239" s="34">
        <f>+L239+O239</f>
        <v>2955</v>
      </c>
      <c r="R239" s="34">
        <f>SUM(J239+K239+L239+O239)</f>
        <v>4834</v>
      </c>
      <c r="S239" s="34">
        <f>SUM(M239+N239+P239)</f>
        <v>7645</v>
      </c>
      <c r="T239" s="34">
        <f>I239-R239</f>
        <v>45166</v>
      </c>
      <c r="U239" s="41" t="s">
        <v>401</v>
      </c>
      <c r="V239" s="29"/>
    </row>
    <row r="240" spans="1:72" s="30" customFormat="1" ht="30" customHeight="1" x14ac:dyDescent="0.25">
      <c r="A240" s="68">
        <v>234</v>
      </c>
      <c r="B240" s="31" t="s">
        <v>150</v>
      </c>
      <c r="C240" s="72" t="s">
        <v>299</v>
      </c>
      <c r="D240" s="31" t="s">
        <v>149</v>
      </c>
      <c r="E240" s="31" t="s">
        <v>48</v>
      </c>
      <c r="F240" s="72" t="s">
        <v>282</v>
      </c>
      <c r="G240" s="33" t="s">
        <v>283</v>
      </c>
      <c r="H240" s="33" t="s">
        <v>283</v>
      </c>
      <c r="I240" s="22">
        <v>41000</v>
      </c>
      <c r="J240" s="22">
        <v>583.79</v>
      </c>
      <c r="K240" s="34">
        <v>25</v>
      </c>
      <c r="L240" s="22">
        <f t="shared" si="190"/>
        <v>1176.7</v>
      </c>
      <c r="M240" s="34">
        <f t="shared" si="237"/>
        <v>2910.9999999999995</v>
      </c>
      <c r="N240" s="34">
        <f t="shared" si="238"/>
        <v>451.00000000000006</v>
      </c>
      <c r="O240" s="22">
        <f t="shared" si="239"/>
        <v>1246.4000000000001</v>
      </c>
      <c r="P240" s="34">
        <f t="shared" si="240"/>
        <v>2906.9</v>
      </c>
      <c r="Q240" s="34">
        <f t="shared" si="241"/>
        <v>2423.1000000000004</v>
      </c>
      <c r="R240" s="34">
        <f t="shared" si="242"/>
        <v>3031.8900000000003</v>
      </c>
      <c r="S240" s="34">
        <f t="shared" si="243"/>
        <v>6268.9</v>
      </c>
      <c r="T240" s="34">
        <f t="shared" si="244"/>
        <v>37968.11</v>
      </c>
      <c r="U240" s="41" t="s">
        <v>401</v>
      </c>
      <c r="V240" s="29"/>
    </row>
    <row r="241" spans="1:22" s="30" customFormat="1" ht="30" customHeight="1" x14ac:dyDescent="0.25">
      <c r="A241" s="68">
        <v>235</v>
      </c>
      <c r="B241" s="31" t="s">
        <v>376</v>
      </c>
      <c r="C241" s="72" t="s">
        <v>299</v>
      </c>
      <c r="D241" s="31" t="s">
        <v>149</v>
      </c>
      <c r="E241" s="31" t="s">
        <v>48</v>
      </c>
      <c r="F241" s="72" t="s">
        <v>282</v>
      </c>
      <c r="G241" s="33" t="s">
        <v>283</v>
      </c>
      <c r="H241" s="33" t="s">
        <v>283</v>
      </c>
      <c r="I241" s="22">
        <v>46000</v>
      </c>
      <c r="J241" s="22">
        <v>1289.46</v>
      </c>
      <c r="K241" s="34">
        <v>25</v>
      </c>
      <c r="L241" s="22">
        <f t="shared" si="190"/>
        <v>1320.2</v>
      </c>
      <c r="M241" s="34">
        <f t="shared" si="237"/>
        <v>3265.9999999999995</v>
      </c>
      <c r="N241" s="34">
        <f t="shared" si="238"/>
        <v>506.00000000000006</v>
      </c>
      <c r="O241" s="22">
        <f t="shared" si="239"/>
        <v>1398.4</v>
      </c>
      <c r="P241" s="34">
        <f t="shared" si="240"/>
        <v>3261.4</v>
      </c>
      <c r="Q241" s="34">
        <f t="shared" si="241"/>
        <v>2718.6000000000004</v>
      </c>
      <c r="R241" s="34">
        <f t="shared" si="242"/>
        <v>4033.06</v>
      </c>
      <c r="S241" s="34">
        <f t="shared" si="243"/>
        <v>7033.4</v>
      </c>
      <c r="T241" s="34">
        <f t="shared" si="244"/>
        <v>41966.94</v>
      </c>
      <c r="U241" s="41" t="s">
        <v>401</v>
      </c>
      <c r="V241" s="29"/>
    </row>
    <row r="242" spans="1:22" s="30" customFormat="1" ht="30" customHeight="1" x14ac:dyDescent="0.25">
      <c r="A242" s="68">
        <v>236</v>
      </c>
      <c r="B242" s="31" t="s">
        <v>377</v>
      </c>
      <c r="C242" s="72" t="s">
        <v>300</v>
      </c>
      <c r="D242" s="31" t="s">
        <v>149</v>
      </c>
      <c r="E242" s="31" t="s">
        <v>48</v>
      </c>
      <c r="F242" s="72" t="s">
        <v>282</v>
      </c>
      <c r="G242" s="33" t="s">
        <v>283</v>
      </c>
      <c r="H242" s="33" t="s">
        <v>283</v>
      </c>
      <c r="I242" s="22">
        <v>46000</v>
      </c>
      <c r="J242" s="22">
        <v>1289.46</v>
      </c>
      <c r="K242" s="34">
        <v>25</v>
      </c>
      <c r="L242" s="22">
        <f t="shared" si="190"/>
        <v>1320.2</v>
      </c>
      <c r="M242" s="34">
        <f t="shared" si="237"/>
        <v>3265.9999999999995</v>
      </c>
      <c r="N242" s="34">
        <f t="shared" si="238"/>
        <v>506.00000000000006</v>
      </c>
      <c r="O242" s="22">
        <f t="shared" si="239"/>
        <v>1398.4</v>
      </c>
      <c r="P242" s="34">
        <f t="shared" si="240"/>
        <v>3261.4</v>
      </c>
      <c r="Q242" s="34">
        <f t="shared" si="241"/>
        <v>2718.6000000000004</v>
      </c>
      <c r="R242" s="22">
        <f t="shared" si="242"/>
        <v>4033.06</v>
      </c>
      <c r="S242" s="34">
        <f t="shared" si="243"/>
        <v>7033.4</v>
      </c>
      <c r="T242" s="22">
        <f>I242-R242</f>
        <v>41966.94</v>
      </c>
      <c r="U242" s="41" t="s">
        <v>401</v>
      </c>
      <c r="V242" s="29"/>
    </row>
    <row r="243" spans="1:22" s="2" customFormat="1" ht="30" customHeight="1" x14ac:dyDescent="0.25">
      <c r="A243" s="68">
        <v>237</v>
      </c>
      <c r="B243" s="27" t="s">
        <v>386</v>
      </c>
      <c r="C243" s="68" t="s">
        <v>299</v>
      </c>
      <c r="D243" s="27" t="s">
        <v>149</v>
      </c>
      <c r="E243" s="27" t="s">
        <v>215</v>
      </c>
      <c r="F243" s="68" t="s">
        <v>282</v>
      </c>
      <c r="G243" s="28" t="s">
        <v>283</v>
      </c>
      <c r="H243" s="28" t="s">
        <v>283</v>
      </c>
      <c r="I243" s="22">
        <v>80000</v>
      </c>
      <c r="J243" s="22">
        <v>7400.87</v>
      </c>
      <c r="K243" s="22">
        <v>25</v>
      </c>
      <c r="L243" s="22">
        <f t="shared" si="190"/>
        <v>2296</v>
      </c>
      <c r="M243" s="22">
        <f t="shared" si="237"/>
        <v>5679.9999999999991</v>
      </c>
      <c r="N243" s="22">
        <f t="shared" si="238"/>
        <v>880.00000000000011</v>
      </c>
      <c r="O243" s="22">
        <f t="shared" si="239"/>
        <v>2432</v>
      </c>
      <c r="P243" s="22">
        <f t="shared" si="240"/>
        <v>5672</v>
      </c>
      <c r="Q243" s="22">
        <f t="shared" si="241"/>
        <v>4728</v>
      </c>
      <c r="R243" s="22">
        <f t="shared" si="242"/>
        <v>12153.869999999999</v>
      </c>
      <c r="S243" s="22">
        <f t="shared" si="243"/>
        <v>12232</v>
      </c>
      <c r="T243" s="22">
        <f>I243-R243</f>
        <v>67846.13</v>
      </c>
      <c r="U243" s="41" t="s">
        <v>401</v>
      </c>
      <c r="V243" s="17"/>
    </row>
    <row r="244" spans="1:22" s="2" customFormat="1" ht="30" customHeight="1" x14ac:dyDescent="0.25">
      <c r="A244" s="68">
        <v>238</v>
      </c>
      <c r="B244" s="27" t="s">
        <v>185</v>
      </c>
      <c r="C244" s="68" t="s">
        <v>300</v>
      </c>
      <c r="D244" s="27" t="s">
        <v>317</v>
      </c>
      <c r="E244" s="27" t="s">
        <v>48</v>
      </c>
      <c r="F244" s="68" t="s">
        <v>282</v>
      </c>
      <c r="G244" s="28" t="s">
        <v>283</v>
      </c>
      <c r="H244" s="28" t="s">
        <v>283</v>
      </c>
      <c r="I244" s="22">
        <v>41000</v>
      </c>
      <c r="J244" s="22">
        <v>583.79</v>
      </c>
      <c r="K244" s="22">
        <v>25</v>
      </c>
      <c r="L244" s="22">
        <f t="shared" si="190"/>
        <v>1176.7</v>
      </c>
      <c r="M244" s="22">
        <f>I244*7.1%</f>
        <v>2910.9999999999995</v>
      </c>
      <c r="N244" s="22">
        <f>I244*1.1%</f>
        <v>451.00000000000006</v>
      </c>
      <c r="O244" s="22">
        <f>I244*3.04%</f>
        <v>1246.4000000000001</v>
      </c>
      <c r="P244" s="22">
        <f>I244*7.09%</f>
        <v>2906.9</v>
      </c>
      <c r="Q244" s="22">
        <f>+L244+O244</f>
        <v>2423.1000000000004</v>
      </c>
      <c r="R244" s="22">
        <f>SUM(J244+K244+L244+O244)</f>
        <v>3031.8900000000003</v>
      </c>
      <c r="S244" s="22">
        <f>SUM(M244+N244+P244)</f>
        <v>6268.9</v>
      </c>
      <c r="T244" s="22">
        <f>I244-R244</f>
        <v>37968.11</v>
      </c>
      <c r="U244" s="41" t="s">
        <v>401</v>
      </c>
      <c r="V244" s="17"/>
    </row>
    <row r="245" spans="1:22" s="46" customFormat="1" ht="36" customHeight="1" x14ac:dyDescent="0.25">
      <c r="A245" s="126" t="s">
        <v>10</v>
      </c>
      <c r="B245" s="126"/>
      <c r="C245" s="126"/>
      <c r="D245" s="105"/>
      <c r="E245" s="105"/>
      <c r="F245" s="106"/>
      <c r="G245" s="107"/>
      <c r="H245" s="107"/>
      <c r="I245" s="108">
        <f t="shared" ref="I245:T245" si="252">SUM(I7:I244)</f>
        <v>13649266.67</v>
      </c>
      <c r="J245" s="108">
        <f t="shared" si="252"/>
        <v>880534.86000000115</v>
      </c>
      <c r="K245" s="108">
        <f t="shared" si="252"/>
        <v>5950</v>
      </c>
      <c r="L245" s="108">
        <f t="shared" si="252"/>
        <v>391733.95342900086</v>
      </c>
      <c r="M245" s="108">
        <f t="shared" si="252"/>
        <v>969097.93356999999</v>
      </c>
      <c r="N245" s="108">
        <f t="shared" si="252"/>
        <v>150141.93337000001</v>
      </c>
      <c r="O245" s="108">
        <f t="shared" si="252"/>
        <v>412897.10676799982</v>
      </c>
      <c r="P245" s="108">
        <f t="shared" si="252"/>
        <v>967733.00690300204</v>
      </c>
      <c r="Q245" s="108">
        <f t="shared" si="252"/>
        <v>804631.06019699818</v>
      </c>
      <c r="R245" s="108">
        <f t="shared" si="252"/>
        <v>1691115.9201970047</v>
      </c>
      <c r="S245" s="108">
        <f t="shared" si="252"/>
        <v>2086972.8738430007</v>
      </c>
      <c r="T245" s="108">
        <f t="shared" si="252"/>
        <v>11958150.749803012</v>
      </c>
      <c r="U245" s="109"/>
    </row>
    <row r="246" spans="1:22" x14ac:dyDescent="0.25">
      <c r="A246" s="69"/>
      <c r="B246" s="21"/>
      <c r="C246" s="75"/>
      <c r="D246" s="10"/>
      <c r="E246" s="10"/>
      <c r="F246" s="9"/>
      <c r="G246" s="11"/>
      <c r="H246" s="11"/>
      <c r="I246" s="12"/>
      <c r="J246" s="12"/>
      <c r="K246" s="18"/>
      <c r="L246" s="58"/>
      <c r="M246" s="18"/>
      <c r="N246" s="18"/>
      <c r="O246" s="58"/>
      <c r="P246" s="18"/>
      <c r="Q246" s="18"/>
      <c r="R246" s="18"/>
      <c r="S246" s="18"/>
      <c r="T246" s="19"/>
      <c r="U246" s="6"/>
    </row>
    <row r="247" spans="1:22" ht="24" x14ac:dyDescent="0.25">
      <c r="A247" s="110" t="s">
        <v>11</v>
      </c>
      <c r="B247" s="111"/>
      <c r="C247" s="112"/>
      <c r="D247" s="112"/>
      <c r="E247" s="10"/>
      <c r="F247" s="9"/>
      <c r="G247" s="11"/>
      <c r="H247" s="11"/>
      <c r="I247" s="12"/>
      <c r="J247" s="56"/>
      <c r="K247" s="3"/>
      <c r="L247" s="59"/>
      <c r="M247" s="3"/>
      <c r="N247" s="3"/>
      <c r="O247" s="62"/>
      <c r="P247" s="3"/>
      <c r="Q247" s="3"/>
      <c r="R247" s="3"/>
      <c r="S247" s="3"/>
      <c r="T247" s="4"/>
      <c r="U247" s="6"/>
    </row>
    <row r="248" spans="1:22" ht="24" x14ac:dyDescent="0.25">
      <c r="A248" s="113" t="s">
        <v>12</v>
      </c>
      <c r="B248" s="111"/>
      <c r="C248" s="112"/>
      <c r="D248" s="112"/>
      <c r="E248" s="10"/>
      <c r="F248" s="9"/>
      <c r="G248" s="11"/>
      <c r="H248" s="11"/>
      <c r="I248" s="12"/>
      <c r="J248" s="12"/>
      <c r="K248" s="53"/>
      <c r="L248" s="59"/>
      <c r="M248" s="3"/>
      <c r="N248" s="3"/>
      <c r="O248" s="62"/>
      <c r="P248" s="3"/>
      <c r="Q248" s="3"/>
      <c r="R248" s="3"/>
      <c r="S248" s="3"/>
      <c r="T248" s="4"/>
      <c r="U248" s="6"/>
    </row>
    <row r="249" spans="1:22" ht="24" x14ac:dyDescent="0.25">
      <c r="A249" s="113" t="s">
        <v>13</v>
      </c>
      <c r="B249" s="111"/>
      <c r="C249" s="112"/>
      <c r="D249" s="112"/>
      <c r="E249" s="10"/>
      <c r="F249" s="9"/>
      <c r="G249" s="11"/>
      <c r="H249" s="11"/>
      <c r="I249" s="12"/>
      <c r="J249" s="12"/>
      <c r="K249" s="53"/>
      <c r="L249" s="59"/>
      <c r="M249" s="3"/>
      <c r="N249" s="3"/>
      <c r="O249" s="60"/>
      <c r="P249" s="3"/>
      <c r="Q249" s="3"/>
      <c r="R249" s="20"/>
      <c r="S249" s="3"/>
      <c r="T249" s="4"/>
      <c r="U249" s="6"/>
    </row>
    <row r="250" spans="1:22" x14ac:dyDescent="0.25">
      <c r="A250" s="113" t="s">
        <v>14</v>
      </c>
      <c r="B250" s="111"/>
      <c r="C250" s="112"/>
      <c r="D250" s="112"/>
      <c r="E250" s="10"/>
      <c r="F250" s="9"/>
      <c r="G250" s="11"/>
      <c r="H250" s="11"/>
      <c r="I250" s="23"/>
      <c r="J250" s="23"/>
      <c r="K250" s="23"/>
      <c r="L250" s="23"/>
      <c r="M250" s="11"/>
      <c r="N250" s="11"/>
      <c r="O250" s="23"/>
      <c r="P250" s="3"/>
      <c r="Q250" s="3"/>
      <c r="R250" s="3"/>
      <c r="S250" s="3"/>
      <c r="T250" s="4"/>
      <c r="U250" s="6"/>
    </row>
    <row r="251" spans="1:22" x14ac:dyDescent="0.25">
      <c r="A251" s="113" t="s">
        <v>316</v>
      </c>
      <c r="B251" s="111"/>
      <c r="C251" s="112"/>
      <c r="D251" s="114"/>
      <c r="E251" s="24"/>
      <c r="F251" s="25"/>
      <c r="G251" s="17"/>
      <c r="H251" s="17"/>
      <c r="I251" s="26"/>
      <c r="J251" s="57"/>
      <c r="K251" s="54"/>
      <c r="L251" s="60"/>
      <c r="M251" s="3"/>
      <c r="N251" s="3"/>
      <c r="O251" s="60"/>
      <c r="P251" s="3"/>
      <c r="Q251" s="3"/>
      <c r="R251" s="3"/>
      <c r="S251" s="3"/>
      <c r="T251" s="4"/>
      <c r="U251" s="6"/>
    </row>
    <row r="252" spans="1:22" x14ac:dyDescent="0.25">
      <c r="A252" s="25"/>
      <c r="B252" s="17"/>
      <c r="C252" s="104"/>
      <c r="E252" s="5"/>
      <c r="F252" s="76"/>
      <c r="G252" s="5"/>
      <c r="H252" s="5"/>
      <c r="I252" s="24"/>
      <c r="J252" s="24"/>
      <c r="K252" s="5"/>
      <c r="L252" s="24"/>
      <c r="M252" s="4"/>
      <c r="N252" s="4"/>
      <c r="O252" s="17"/>
      <c r="P252" s="4"/>
      <c r="Q252" s="4"/>
      <c r="R252" s="4"/>
      <c r="S252" s="4"/>
      <c r="T252" s="4"/>
      <c r="U252" s="4"/>
    </row>
    <row r="253" spans="1:22" s="14" customFormat="1" ht="55.5" customHeight="1" x14ac:dyDescent="0.3">
      <c r="A253" s="3"/>
      <c r="B253" s="79" t="s">
        <v>19</v>
      </c>
      <c r="C253" s="79"/>
      <c r="D253" s="78"/>
      <c r="E253" s="79" t="s">
        <v>20</v>
      </c>
      <c r="F253" s="79"/>
      <c r="G253" s="80"/>
      <c r="H253" s="81"/>
      <c r="I253" s="79"/>
      <c r="J253" s="82"/>
      <c r="K253" s="83"/>
      <c r="L253" s="84"/>
      <c r="M253" s="115" t="s">
        <v>44</v>
      </c>
      <c r="N253" s="115"/>
      <c r="O253" s="115"/>
      <c r="P253" s="115"/>
      <c r="Q253" s="13"/>
      <c r="R253" s="15"/>
      <c r="S253" s="15"/>
      <c r="T253" s="15"/>
      <c r="U253" s="15"/>
    </row>
    <row r="254" spans="1:22" s="14" customFormat="1" ht="29.25" customHeight="1" x14ac:dyDescent="0.3">
      <c r="A254" s="70"/>
      <c r="B254" s="85"/>
      <c r="C254" s="90"/>
      <c r="D254" s="86"/>
      <c r="E254" s="85"/>
      <c r="F254" s="85"/>
      <c r="G254" s="87"/>
      <c r="H254" s="85"/>
      <c r="I254" s="88"/>
      <c r="J254" s="89"/>
      <c r="K254" s="88"/>
      <c r="L254" s="90"/>
      <c r="M254" s="91"/>
      <c r="N254" s="92"/>
      <c r="O254" s="92"/>
      <c r="P254" s="92"/>
      <c r="Q254" s="13"/>
      <c r="R254" s="15"/>
      <c r="S254" s="15"/>
      <c r="T254" s="15"/>
      <c r="U254" s="15"/>
    </row>
    <row r="255" spans="1:22" s="14" customFormat="1" ht="20.25" customHeight="1" x14ac:dyDescent="0.3">
      <c r="A255" s="70"/>
      <c r="B255" s="85"/>
      <c r="C255" s="90"/>
      <c r="D255" s="86"/>
      <c r="E255" s="85"/>
      <c r="F255" s="85"/>
      <c r="G255" s="87"/>
      <c r="H255" s="85"/>
      <c r="I255" s="88"/>
      <c r="J255" s="89"/>
      <c r="K255" s="88"/>
      <c r="L255" s="90"/>
      <c r="M255" s="91"/>
      <c r="N255" s="92"/>
      <c r="O255" s="92"/>
      <c r="P255" s="92"/>
      <c r="Q255" s="13"/>
      <c r="R255" s="15"/>
      <c r="S255" s="15"/>
      <c r="T255" s="15"/>
      <c r="U255" s="15"/>
    </row>
    <row r="256" spans="1:22" ht="20.25" x14ac:dyDescent="0.25">
      <c r="A256" s="70"/>
      <c r="B256" s="85"/>
      <c r="C256" s="90"/>
      <c r="D256" s="93"/>
      <c r="E256" s="94"/>
      <c r="F256" s="94"/>
      <c r="G256" s="95"/>
      <c r="H256" s="96"/>
      <c r="I256" s="93"/>
      <c r="J256" s="97"/>
      <c r="K256" s="98"/>
      <c r="L256" s="99"/>
      <c r="M256" s="99"/>
      <c r="N256" s="99"/>
      <c r="O256" s="99"/>
      <c r="P256" s="100"/>
      <c r="Q256" s="4"/>
      <c r="R256" s="4"/>
      <c r="S256" s="4"/>
      <c r="T256" s="4"/>
      <c r="U256" s="4"/>
    </row>
    <row r="257" spans="1:23" x14ac:dyDescent="0.25">
      <c r="A257" s="3"/>
      <c r="B257" s="85"/>
      <c r="C257" s="90"/>
      <c r="D257" s="86"/>
      <c r="E257" s="85"/>
      <c r="F257" s="85"/>
      <c r="G257" s="101"/>
      <c r="H257" s="86"/>
      <c r="I257" s="102"/>
      <c r="J257" s="89"/>
      <c r="K257" s="88"/>
      <c r="L257" s="92"/>
      <c r="M257" s="92"/>
      <c r="N257" s="92"/>
      <c r="O257" s="92"/>
      <c r="P257" s="92"/>
      <c r="Q257" s="4"/>
      <c r="R257" s="4"/>
      <c r="S257" s="4"/>
      <c r="T257" s="4"/>
      <c r="U257" s="4"/>
    </row>
    <row r="258" spans="1:23" ht="18" customHeight="1" x14ac:dyDescent="0.25">
      <c r="A258" s="3"/>
      <c r="B258" s="85"/>
      <c r="C258" s="90"/>
      <c r="D258" s="86"/>
      <c r="E258" s="86"/>
      <c r="F258" s="85"/>
      <c r="G258" s="86"/>
      <c r="H258" s="102"/>
      <c r="I258" s="86"/>
      <c r="J258" s="103"/>
      <c r="K258" s="88"/>
      <c r="L258" s="88"/>
      <c r="M258" s="92"/>
      <c r="N258" s="92"/>
      <c r="O258" s="92"/>
      <c r="P258" s="92"/>
      <c r="Q258" s="16"/>
      <c r="R258" s="4"/>
      <c r="S258" s="4"/>
      <c r="T258" s="4"/>
      <c r="U258" s="4"/>
    </row>
    <row r="259" spans="1:23" ht="19.5" customHeight="1" x14ac:dyDescent="0.25">
      <c r="A259" s="3"/>
      <c r="B259" s="85"/>
      <c r="C259" s="90"/>
      <c r="D259" s="86"/>
      <c r="E259" s="86"/>
      <c r="F259" s="85"/>
      <c r="G259" s="86"/>
      <c r="H259" s="86"/>
      <c r="I259" s="86"/>
      <c r="J259" s="103"/>
      <c r="K259" s="88"/>
      <c r="L259" s="88"/>
      <c r="M259" s="92"/>
      <c r="N259" s="92"/>
      <c r="O259" s="92"/>
      <c r="P259" s="92"/>
      <c r="Q259" s="5"/>
      <c r="R259" s="4"/>
      <c r="S259" s="4"/>
      <c r="T259" s="4"/>
      <c r="U259" s="4"/>
    </row>
    <row r="260" spans="1:23" x14ac:dyDescent="0.25">
      <c r="A260" s="3"/>
      <c r="B260" s="85"/>
      <c r="C260" s="90"/>
      <c r="E260" s="86"/>
      <c r="F260" s="85"/>
      <c r="G260" s="86"/>
      <c r="H260" s="86"/>
      <c r="I260" s="86"/>
      <c r="J260" s="103"/>
      <c r="K260" s="88"/>
      <c r="L260" s="88"/>
      <c r="M260" s="92"/>
      <c r="N260" s="92"/>
      <c r="O260" s="92"/>
      <c r="P260" s="92"/>
      <c r="Q260" s="4"/>
      <c r="R260" s="4"/>
      <c r="S260" s="4"/>
      <c r="T260" s="4"/>
      <c r="U260" s="4"/>
    </row>
    <row r="261" spans="1:23" x14ac:dyDescent="0.25">
      <c r="A261" s="3"/>
      <c r="B261" s="4"/>
      <c r="C261" s="76"/>
      <c r="E261" s="5"/>
      <c r="F261" s="76"/>
      <c r="G261" s="5"/>
      <c r="H261" s="5"/>
      <c r="I261" s="24"/>
      <c r="J261" s="11"/>
      <c r="K261" s="3"/>
      <c r="L261" s="25"/>
      <c r="M261" s="3"/>
      <c r="N261" s="3"/>
      <c r="O261" s="25"/>
      <c r="P261" s="3"/>
      <c r="Q261" s="4"/>
      <c r="R261" s="4"/>
      <c r="S261" s="4"/>
      <c r="T261" s="4"/>
      <c r="U261" s="4"/>
      <c r="V261" s="4"/>
    </row>
    <row r="262" spans="1:23" x14ac:dyDescent="0.25">
      <c r="A262" s="3"/>
      <c r="B262" s="4"/>
      <c r="C262" s="76"/>
      <c r="E262" s="5"/>
      <c r="F262" s="76"/>
      <c r="G262" s="5"/>
      <c r="H262" s="5"/>
      <c r="I262" s="24"/>
      <c r="J262" s="11"/>
      <c r="K262" s="3"/>
      <c r="L262" s="61"/>
      <c r="M262" s="3"/>
      <c r="N262" s="3"/>
      <c r="O262" s="61"/>
      <c r="P262" s="3"/>
      <c r="Q262" s="4"/>
      <c r="R262" s="4"/>
      <c r="S262" s="4"/>
      <c r="T262" s="4"/>
      <c r="U262" s="4"/>
      <c r="V262" s="4"/>
    </row>
    <row r="263" spans="1:23" x14ac:dyDescent="0.25">
      <c r="A263" s="3"/>
      <c r="B263" s="4"/>
      <c r="C263" s="76"/>
      <c r="E263" s="5"/>
      <c r="F263" s="76"/>
      <c r="G263" s="5"/>
      <c r="H263" s="5"/>
      <c r="I263" s="24"/>
      <c r="J263" s="17"/>
      <c r="K263" s="4"/>
      <c r="L263" s="17"/>
      <c r="M263" s="4"/>
      <c r="N263" s="4"/>
      <c r="O263" s="17"/>
      <c r="P263" s="4"/>
      <c r="Q263" s="4"/>
      <c r="R263" s="4"/>
      <c r="S263" s="4"/>
      <c r="T263" s="4"/>
      <c r="U263" s="4"/>
      <c r="V263" s="4"/>
      <c r="W263" s="4"/>
    </row>
    <row r="264" spans="1:23" x14ac:dyDescent="0.25">
      <c r="A264" s="3"/>
      <c r="B264" s="4"/>
      <c r="C264" s="76"/>
      <c r="E264" s="5"/>
      <c r="F264" s="3"/>
      <c r="G264" s="7"/>
      <c r="H264" s="7"/>
      <c r="I264" s="17"/>
      <c r="J264" s="17"/>
      <c r="K264" s="4"/>
      <c r="L264" s="17"/>
      <c r="M264" s="4"/>
      <c r="N264" s="4"/>
      <c r="O264" s="63"/>
      <c r="P264" s="4"/>
      <c r="Q264" s="4"/>
      <c r="R264" s="4"/>
      <c r="S264" s="4"/>
      <c r="T264" s="4"/>
      <c r="U264" s="4"/>
      <c r="V264" s="4"/>
      <c r="W264" s="4"/>
    </row>
    <row r="265" spans="1:23" x14ac:dyDescent="0.25">
      <c r="C265" s="76"/>
      <c r="E265" s="5"/>
      <c r="F265" s="3"/>
      <c r="G265" s="4"/>
      <c r="H265" s="4"/>
      <c r="I265" s="17"/>
      <c r="J265" s="17"/>
      <c r="K265" s="4"/>
      <c r="L265" s="17"/>
      <c r="M265" s="4"/>
      <c r="N265" s="4"/>
      <c r="O265" s="17"/>
      <c r="P265" s="4"/>
      <c r="Q265" s="4"/>
      <c r="R265" s="4"/>
      <c r="S265" s="4"/>
      <c r="T265" s="4"/>
      <c r="U265" s="4"/>
      <c r="V265" s="4"/>
      <c r="W265" s="4"/>
    </row>
    <row r="266" spans="1:23" x14ac:dyDescent="0.25">
      <c r="C266" s="76"/>
      <c r="E266" s="5"/>
      <c r="F266" s="3"/>
      <c r="G266" s="4"/>
      <c r="H266" s="4"/>
      <c r="I266" s="17"/>
      <c r="J266" s="17"/>
      <c r="K266" s="4"/>
      <c r="L266" s="17"/>
      <c r="M266" s="4"/>
      <c r="N266" s="4"/>
      <c r="O266" s="17"/>
      <c r="P266" s="4"/>
      <c r="Q266" s="4"/>
      <c r="R266" s="4"/>
      <c r="S266" s="4"/>
      <c r="T266" s="4"/>
      <c r="U266" s="4"/>
      <c r="V266" s="4"/>
      <c r="W266" s="4"/>
    </row>
    <row r="267" spans="1:23" x14ac:dyDescent="0.25">
      <c r="C267" s="76"/>
      <c r="E267" s="5"/>
      <c r="F267" s="3"/>
      <c r="G267" s="4"/>
      <c r="H267" s="4"/>
      <c r="I267" s="17"/>
      <c r="J267" s="17"/>
      <c r="K267" s="4"/>
      <c r="L267" s="17"/>
      <c r="M267" s="4"/>
      <c r="N267" s="4"/>
      <c r="O267" s="17"/>
      <c r="P267" s="4"/>
      <c r="Q267" s="4"/>
      <c r="R267" s="4"/>
      <c r="S267" s="4"/>
      <c r="T267" s="4"/>
      <c r="U267" s="4"/>
      <c r="V267" s="4"/>
      <c r="W267" s="4"/>
    </row>
    <row r="268" spans="1:23" x14ac:dyDescent="0.25">
      <c r="C268" s="76"/>
    </row>
  </sheetData>
  <sortState ref="C14:V77">
    <sortCondition ref="D14:D77"/>
  </sortState>
  <mergeCells count="26">
    <mergeCell ref="A1:U1"/>
    <mergeCell ref="A2:U2"/>
    <mergeCell ref="A3:U3"/>
    <mergeCell ref="R4:S4"/>
    <mergeCell ref="U4:U6"/>
    <mergeCell ref="L5:M5"/>
    <mergeCell ref="N5:N6"/>
    <mergeCell ref="O5:P5"/>
    <mergeCell ref="Q5:Q6"/>
    <mergeCell ref="R5:R6"/>
    <mergeCell ref="S5:S6"/>
    <mergeCell ref="A4:A6"/>
    <mergeCell ref="B4:B6"/>
    <mergeCell ref="M253:P253"/>
    <mergeCell ref="C4:C6"/>
    <mergeCell ref="D4:D6"/>
    <mergeCell ref="E4:E6"/>
    <mergeCell ref="T4:T6"/>
    <mergeCell ref="F4:F6"/>
    <mergeCell ref="I4:I6"/>
    <mergeCell ref="J4:J6"/>
    <mergeCell ref="K4:K6"/>
    <mergeCell ref="L4:Q4"/>
    <mergeCell ref="G4:G6"/>
    <mergeCell ref="H4:H6"/>
    <mergeCell ref="A245:C245"/>
  </mergeCells>
  <phoneticPr fontId="18" type="noConversion"/>
  <conditionalFormatting sqref="C246:C252">
    <cfRule type="duplicateValues" dxfId="20" priority="667"/>
  </conditionalFormatting>
  <conditionalFormatting sqref="D261:I263">
    <cfRule type="duplicateValues" dxfId="19" priority="34"/>
  </conditionalFormatting>
  <conditionalFormatting sqref="D252">
    <cfRule type="duplicateValues" dxfId="18" priority="30"/>
  </conditionalFormatting>
  <conditionalFormatting sqref="E252">
    <cfRule type="duplicateValues" dxfId="17" priority="29"/>
  </conditionalFormatting>
  <conditionalFormatting sqref="F252">
    <cfRule type="duplicateValues" dxfId="16" priority="22"/>
  </conditionalFormatting>
  <conditionalFormatting sqref="G252:L252">
    <cfRule type="duplicateValues" dxfId="15" priority="20"/>
  </conditionalFormatting>
  <conditionalFormatting sqref="Q259">
    <cfRule type="duplicateValues" dxfId="14" priority="18"/>
  </conditionalFormatting>
  <conditionalFormatting sqref="Q253:Q255">
    <cfRule type="duplicateValues" dxfId="13" priority="13"/>
  </conditionalFormatting>
  <conditionalFormatting sqref="B261:B1048576 B246:B252 A245 B1 B3">
    <cfRule type="duplicateValues" dxfId="12" priority="3145"/>
  </conditionalFormatting>
  <conditionalFormatting sqref="B261:B1048576 B1 B245:B252 B3">
    <cfRule type="duplicateValues" dxfId="11" priority="3186"/>
  </conditionalFormatting>
  <conditionalFormatting sqref="B65:B68 B71">
    <cfRule type="duplicateValues" dxfId="10" priority="3257"/>
  </conditionalFormatting>
  <conditionalFormatting sqref="C4:C6">
    <cfRule type="duplicateValues" dxfId="9" priority="3383" stopIfTrue="1"/>
    <cfRule type="duplicateValues" dxfId="8" priority="3384" stopIfTrue="1"/>
  </conditionalFormatting>
  <conditionalFormatting sqref="B4:B6">
    <cfRule type="duplicateValues" dxfId="7" priority="3385" stopIfTrue="1"/>
    <cfRule type="duplicateValues" dxfId="6" priority="3386" stopIfTrue="1"/>
  </conditionalFormatting>
  <conditionalFormatting sqref="B4:B6">
    <cfRule type="duplicateValues" dxfId="5" priority="3387"/>
  </conditionalFormatting>
  <conditionalFormatting sqref="C261:C1048576 C246:C252 C1 B117:B182 C3:C6 B186:B244 B9:B63 B65:B115">
    <cfRule type="duplicateValues" dxfId="4" priority="3609"/>
  </conditionalFormatting>
  <conditionalFormatting sqref="B183:B185">
    <cfRule type="duplicateValues" dxfId="3" priority="3703"/>
  </conditionalFormatting>
  <conditionalFormatting sqref="B186:B244 B117:B182 B9:B63 B65:B115">
    <cfRule type="duplicateValues" dxfId="2" priority="3720"/>
  </conditionalFormatting>
  <conditionalFormatting sqref="D258:D259">
    <cfRule type="duplicateValues" dxfId="1" priority="1" stopIfTrue="1"/>
    <cfRule type="duplicateValues" dxfId="0" priority="2" stopIfTrue="1"/>
  </conditionalFormatting>
  <printOptions horizontalCentered="1"/>
  <pageMargins left="0" right="0" top="0.39370078740157483" bottom="0.39370078740157483" header="0" footer="0"/>
  <pageSetup paperSize="5" scale="40" orientation="landscape" r:id="rId1"/>
  <rowBreaks count="2" manualBreakCount="2">
    <brk id="78" max="20" man="1"/>
    <brk id="186" max="20" man="1"/>
  </rowBreaks>
  <colBreaks count="1" manualBreakCount="1">
    <brk id="21" max="5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MT TEMPORALES SEPTIEMBRE 2022</vt:lpstr>
      <vt:lpstr>'MT TEMPORALES SEPTIEMBRE 2022'!Área_de_impresión</vt:lpstr>
      <vt:lpstr>'MT TEMPORALES SEPTIEMBRE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Elisamuel ER.Ramirez</dc:creator>
  <cp:lastModifiedBy>Patria Minerva</cp:lastModifiedBy>
  <cp:lastPrinted>2022-10-06T18:07:21Z</cp:lastPrinted>
  <dcterms:created xsi:type="dcterms:W3CDTF">2018-09-18T20:01:26Z</dcterms:created>
  <dcterms:modified xsi:type="dcterms:W3CDTF">2022-10-07T15:01:36Z</dcterms:modified>
</cp:coreProperties>
</file>